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Budget 2019" sheetId="1" r:id="rId1"/>
    <sheet name="Budget 2020" sheetId="3" r:id="rId2"/>
    <sheet name="20 Electors" sheetId="4" r:id="rId3"/>
    <sheet name="Budget 21" sheetId="5" r:id="rId4"/>
    <sheet name="Present 21" sheetId="6" r:id="rId5"/>
  </sheets>
  <calcPr calcId="125725"/>
</workbook>
</file>

<file path=xl/calcChain.xml><?xml version="1.0" encoding="utf-8"?>
<calcChain xmlns="http://schemas.openxmlformats.org/spreadsheetml/2006/main">
  <c r="G173" i="6"/>
  <c r="G208"/>
  <c r="G184"/>
  <c r="E184"/>
  <c r="C184"/>
  <c r="F173"/>
  <c r="E173"/>
  <c r="C173"/>
  <c r="G137"/>
  <c r="C137"/>
  <c r="G121"/>
  <c r="F121"/>
  <c r="E121"/>
  <c r="C121"/>
  <c r="G98"/>
  <c r="F98"/>
  <c r="E98"/>
  <c r="C98"/>
  <c r="G55"/>
  <c r="F55"/>
  <c r="E55"/>
  <c r="C55"/>
  <c r="F193"/>
  <c r="E193"/>
  <c r="C193"/>
  <c r="K190"/>
  <c r="G89"/>
  <c r="E89"/>
  <c r="C89"/>
  <c r="E157"/>
  <c r="C157"/>
  <c r="G106"/>
  <c r="F106"/>
  <c r="E106"/>
  <c r="E195" s="1"/>
  <c r="C106"/>
  <c r="K105"/>
  <c r="J105"/>
  <c r="G129"/>
  <c r="F129"/>
  <c r="C129"/>
  <c r="H42"/>
  <c r="G39"/>
  <c r="G42" s="1"/>
  <c r="F39"/>
  <c r="F42" s="1"/>
  <c r="E39"/>
  <c r="E42" s="1"/>
  <c r="C39"/>
  <c r="C42" s="1"/>
  <c r="J31"/>
  <c r="K142" i="5"/>
  <c r="K59"/>
  <c r="L61"/>
  <c r="I142"/>
  <c r="H146"/>
  <c r="H46"/>
  <c r="E43"/>
  <c r="E46" s="1"/>
  <c r="E181"/>
  <c r="G242"/>
  <c r="G227"/>
  <c r="G193"/>
  <c r="G181"/>
  <c r="G165"/>
  <c r="G158"/>
  <c r="G130"/>
  <c r="G63"/>
  <c r="G56"/>
  <c r="G230" s="1"/>
  <c r="G244" s="1"/>
  <c r="G43"/>
  <c r="G46" s="1"/>
  <c r="E130"/>
  <c r="E147"/>
  <c r="E212"/>
  <c r="E227"/>
  <c r="J159"/>
  <c r="E85"/>
  <c r="E63"/>
  <c r="J34"/>
  <c r="C227"/>
  <c r="C212"/>
  <c r="C193"/>
  <c r="C181"/>
  <c r="C165"/>
  <c r="C158"/>
  <c r="C147"/>
  <c r="C137"/>
  <c r="C130"/>
  <c r="C85"/>
  <c r="C63"/>
  <c r="C56"/>
  <c r="C43"/>
  <c r="C46" s="1"/>
  <c r="E165"/>
  <c r="E158"/>
  <c r="E137"/>
  <c r="B227"/>
  <c r="A227"/>
  <c r="F212"/>
  <c r="B212"/>
  <c r="A212"/>
  <c r="A193"/>
  <c r="F181"/>
  <c r="A181"/>
  <c r="B181" s="1"/>
  <c r="F165"/>
  <c r="B165"/>
  <c r="F158"/>
  <c r="A158"/>
  <c r="B158" s="1"/>
  <c r="F147"/>
  <c r="B147"/>
  <c r="A147"/>
  <c r="B137"/>
  <c r="A130"/>
  <c r="B130" s="1"/>
  <c r="A91"/>
  <c r="B85"/>
  <c r="A85"/>
  <c r="F63"/>
  <c r="B63"/>
  <c r="A63"/>
  <c r="F56"/>
  <c r="B56"/>
  <c r="A56"/>
  <c r="F43"/>
  <c r="F46" s="1"/>
  <c r="B43"/>
  <c r="A43"/>
  <c r="A46" s="1"/>
  <c r="D225" i="4"/>
  <c r="C225"/>
  <c r="A225"/>
  <c r="E211"/>
  <c r="D211"/>
  <c r="C211"/>
  <c r="A211"/>
  <c r="C192"/>
  <c r="E182"/>
  <c r="D182"/>
  <c r="C182"/>
  <c r="A182"/>
  <c r="E166"/>
  <c r="C166"/>
  <c r="A166"/>
  <c r="E159"/>
  <c r="D159"/>
  <c r="C159"/>
  <c r="A159"/>
  <c r="E148"/>
  <c r="D148"/>
  <c r="C148"/>
  <c r="A148"/>
  <c r="C135"/>
  <c r="A135"/>
  <c r="D128"/>
  <c r="C128"/>
  <c r="A128"/>
  <c r="C85"/>
  <c r="A85"/>
  <c r="E63"/>
  <c r="D63"/>
  <c r="C63"/>
  <c r="A63"/>
  <c r="E56"/>
  <c r="D56"/>
  <c r="C56"/>
  <c r="A56"/>
  <c r="E42"/>
  <c r="E45" s="1"/>
  <c r="D42"/>
  <c r="D45" s="1"/>
  <c r="C42"/>
  <c r="C45" s="1"/>
  <c r="A42"/>
  <c r="H41" i="3"/>
  <c r="K222"/>
  <c r="G217"/>
  <c r="G185"/>
  <c r="G167"/>
  <c r="G161"/>
  <c r="G150"/>
  <c r="G63"/>
  <c r="G44"/>
  <c r="G47" s="1"/>
  <c r="C56"/>
  <c r="C63"/>
  <c r="C86"/>
  <c r="C140"/>
  <c r="C150"/>
  <c r="C167"/>
  <c r="G56"/>
  <c r="E161"/>
  <c r="E230"/>
  <c r="E217"/>
  <c r="E196"/>
  <c r="E167"/>
  <c r="E185"/>
  <c r="E150"/>
  <c r="E140"/>
  <c r="E133"/>
  <c r="E86"/>
  <c r="E63"/>
  <c r="E56"/>
  <c r="E44"/>
  <c r="E47" s="1"/>
  <c r="C217"/>
  <c r="C230"/>
  <c r="C44"/>
  <c r="B196"/>
  <c r="A196"/>
  <c r="F230"/>
  <c r="B230"/>
  <c r="A230"/>
  <c r="F217"/>
  <c r="B217"/>
  <c r="A217"/>
  <c r="F185"/>
  <c r="B185"/>
  <c r="A185"/>
  <c r="F161"/>
  <c r="B161"/>
  <c r="A161"/>
  <c r="F150"/>
  <c r="B150"/>
  <c r="A150"/>
  <c r="F133"/>
  <c r="B133"/>
  <c r="A133"/>
  <c r="B92"/>
  <c r="B86"/>
  <c r="A86"/>
  <c r="F63"/>
  <c r="B63"/>
  <c r="A63"/>
  <c r="F56"/>
  <c r="B56"/>
  <c r="F44"/>
  <c r="F47" s="1"/>
  <c r="B44"/>
  <c r="B47" s="1"/>
  <c r="A44"/>
  <c r="H218" i="1"/>
  <c r="H204"/>
  <c r="H173"/>
  <c r="H129"/>
  <c r="G195" i="6" l="1"/>
  <c r="G210" s="1"/>
  <c r="F195"/>
  <c r="E210"/>
  <c r="F210"/>
  <c r="E244" i="5"/>
  <c r="F230"/>
  <c r="E230"/>
  <c r="F244"/>
  <c r="F245" i="3"/>
  <c r="G245"/>
  <c r="A244" i="5"/>
  <c r="E244" i="4"/>
  <c r="D244"/>
  <c r="C244"/>
  <c r="E245" i="3"/>
  <c r="C185"/>
  <c r="C133"/>
  <c r="C161"/>
  <c r="B245"/>
  <c r="B38" i="1"/>
  <c r="F218"/>
  <c r="H153"/>
  <c r="H145"/>
  <c r="H63"/>
  <c r="H56"/>
  <c r="H237" s="1"/>
  <c r="H38"/>
  <c r="H42" s="1"/>
  <c r="F173" l="1"/>
  <c r="F153"/>
  <c r="F136"/>
  <c r="F88"/>
  <c r="F56"/>
  <c r="F145"/>
  <c r="F129"/>
  <c r="F204"/>
  <c r="F227"/>
  <c r="F63"/>
  <c r="F38"/>
  <c r="G227"/>
  <c r="G218"/>
  <c r="G204"/>
  <c r="G173"/>
  <c r="G153"/>
  <c r="G145"/>
  <c r="G129"/>
  <c r="G93"/>
  <c r="G88"/>
  <c r="G63"/>
  <c r="G56"/>
  <c r="G38"/>
  <c r="G42" s="1"/>
  <c r="D227"/>
  <c r="D218"/>
  <c r="D204"/>
  <c r="D173"/>
  <c r="D153"/>
  <c r="D145"/>
  <c r="D129"/>
  <c r="D93"/>
  <c r="D88"/>
  <c r="D63"/>
  <c r="D56"/>
  <c r="D38"/>
  <c r="D42" s="1"/>
  <c r="B227"/>
  <c r="B218"/>
  <c r="B204"/>
  <c r="B173"/>
  <c r="B153"/>
  <c r="B145"/>
  <c r="B129"/>
  <c r="B88"/>
  <c r="B63"/>
  <c r="G237" l="1"/>
  <c r="D237"/>
</calcChain>
</file>

<file path=xl/sharedStrings.xml><?xml version="1.0" encoding="utf-8"?>
<sst xmlns="http://schemas.openxmlformats.org/spreadsheetml/2006/main" count="1425" uniqueCount="305">
  <si>
    <t xml:space="preserve"> </t>
  </si>
  <si>
    <t>2015 Actual</t>
  </si>
  <si>
    <t>2016 Actual</t>
  </si>
  <si>
    <t>INCOME</t>
  </si>
  <si>
    <t>Aluminum Cans</t>
  </si>
  <si>
    <t>ATV signs</t>
  </si>
  <si>
    <t>Carryover-prev year</t>
  </si>
  <si>
    <t>Dec dep in Transit</t>
  </si>
  <si>
    <t>Dog License</t>
  </si>
  <si>
    <t>Dog Licence Late Fees</t>
  </si>
  <si>
    <t>Dog Kennel</t>
  </si>
  <si>
    <t>FDL Cty Dog Licenses</t>
  </si>
  <si>
    <t>Fines-WP</t>
  </si>
  <si>
    <t>Fines-Parking Enf</t>
  </si>
  <si>
    <t>State Fire Ins Dues</t>
  </si>
  <si>
    <t>Garbage Fee Collected</t>
  </si>
  <si>
    <t>Hall Rent</t>
  </si>
  <si>
    <t xml:space="preserve"> Insurance   Adjust</t>
  </si>
  <si>
    <t>Interest-Checking</t>
  </si>
  <si>
    <t>Interrest-M.M.</t>
  </si>
  <si>
    <t>DNR Grant - WP</t>
  </si>
  <si>
    <t>Liquor Licenses</t>
  </si>
  <si>
    <t>Permits</t>
  </si>
  <si>
    <t>DNR Recycling Grant</t>
  </si>
  <si>
    <t>Sale of Cold Mix</t>
  </si>
  <si>
    <t>Sale of Scap Metal</t>
  </si>
  <si>
    <t>Snowplow</t>
  </si>
  <si>
    <t>FDL Special Assessmt</t>
  </si>
  <si>
    <t>State of WI-Computer Aid</t>
  </si>
  <si>
    <t>State of WI-Dept of Just</t>
  </si>
  <si>
    <t>State of WI-MFL</t>
  </si>
  <si>
    <t>State of WI-Munic Serv</t>
  </si>
  <si>
    <t>State of WI-Shared Rev</t>
  </si>
  <si>
    <t>State of WI-Taxes</t>
  </si>
  <si>
    <t>Title Assessments</t>
  </si>
  <si>
    <t>Transportation Aid</t>
  </si>
  <si>
    <t>TV Drop Off</t>
  </si>
  <si>
    <t>Waste Oil</t>
  </si>
  <si>
    <t>Total</t>
  </si>
  <si>
    <t>Tax Levy</t>
  </si>
  <si>
    <t>Total Income</t>
  </si>
  <si>
    <t>EXPENSES</t>
  </si>
  <si>
    <t>Fire</t>
  </si>
  <si>
    <t>Eden Fire Dept</t>
  </si>
  <si>
    <t>C-sport Fire Dept</t>
  </si>
  <si>
    <t>C-port Fire Dues</t>
  </si>
  <si>
    <t>Eden Fire Dues</t>
  </si>
  <si>
    <t>Ambulance</t>
  </si>
  <si>
    <t>Election</t>
  </si>
  <si>
    <t>Poll Workers</t>
  </si>
  <si>
    <t>FDL County</t>
  </si>
  <si>
    <t>Supplies</t>
  </si>
  <si>
    <t>Election Worker Food</t>
  </si>
  <si>
    <t>PARKING ENFORCEMENT</t>
  </si>
  <si>
    <t>Salary</t>
  </si>
  <si>
    <t>Water Patrol</t>
  </si>
  <si>
    <t>Aurora</t>
  </si>
  <si>
    <t>Bouys</t>
  </si>
  <si>
    <t>Computer</t>
  </si>
  <si>
    <t>Darren's Automotive</t>
  </si>
  <si>
    <t>Equipment</t>
  </si>
  <si>
    <t>Fuel</t>
  </si>
  <si>
    <t>Insurance</t>
  </si>
  <si>
    <t>Maintenance</t>
  </si>
  <si>
    <t>Mileage</t>
  </si>
  <si>
    <t>Misc Supplies</t>
  </si>
  <si>
    <t>Office supplies/postage</t>
  </si>
  <si>
    <t>Pier</t>
  </si>
  <si>
    <t>Schooling</t>
  </si>
  <si>
    <t>Wages &amp; FICA</t>
  </si>
  <si>
    <t>WI Dept. of Justice</t>
  </si>
  <si>
    <t>Dog Expense</t>
  </si>
  <si>
    <t>Wages &amp; Mileage</t>
  </si>
  <si>
    <t>Dog Food</t>
  </si>
  <si>
    <t>Town Expense</t>
  </si>
  <si>
    <t>Chairman</t>
  </si>
  <si>
    <t>Supervisor II (J)</t>
  </si>
  <si>
    <t>Supervisor I (T)</t>
  </si>
  <si>
    <t>Supervisor II (J) mileage</t>
  </si>
  <si>
    <t>Clerk</t>
  </si>
  <si>
    <t>Clerk - Mileage</t>
  </si>
  <si>
    <t>Treasurer</t>
  </si>
  <si>
    <t>Assoc Appraisal</t>
  </si>
  <si>
    <t>Attorney</t>
  </si>
  <si>
    <t>Board of Appeals</t>
  </si>
  <si>
    <t>Brian Kober-wages</t>
  </si>
  <si>
    <t>Building Permit Seals</t>
  </si>
  <si>
    <t>Campbellsport News</t>
  </si>
  <si>
    <t>Clerk/Treas Dues</t>
  </si>
  <si>
    <t>FICA</t>
  </si>
  <si>
    <t>Statewide (Bond-C.K.)</t>
  </si>
  <si>
    <t>Long Lake Preservation</t>
  </si>
  <si>
    <t>Meetings</t>
  </si>
  <si>
    <t>Misc. exp</t>
  </si>
  <si>
    <t>Office Supplies</t>
  </si>
  <si>
    <t>Permit Issuer - Jim</t>
  </si>
  <si>
    <t>Plan Commission</t>
  </si>
  <si>
    <t>Postage</t>
  </si>
  <si>
    <t>WTA Dues</t>
  </si>
  <si>
    <t>Garbage</t>
  </si>
  <si>
    <t>Roger's Relics</t>
  </si>
  <si>
    <t>Waste Management</t>
  </si>
  <si>
    <t>Fee Refund</t>
  </si>
  <si>
    <t>Mfg Tax &amp; Forest Tax</t>
  </si>
  <si>
    <t>Tax Renew Fee</t>
  </si>
  <si>
    <t>Hall</t>
  </si>
  <si>
    <t>Alliant Energy</t>
  </si>
  <si>
    <t>Telephone/TV Monitor</t>
  </si>
  <si>
    <t>Loft &amp; Stairs</t>
  </si>
  <si>
    <t>Boehlke Bottled Gas</t>
  </si>
  <si>
    <t>Misc- Repairs</t>
  </si>
  <si>
    <t>Misc-Supplies</t>
  </si>
  <si>
    <t>Security System</t>
  </si>
  <si>
    <t>POWTS</t>
  </si>
  <si>
    <t>Lavey Plumbing</t>
  </si>
  <si>
    <t>Pest Control</t>
  </si>
  <si>
    <t>Highway</t>
  </si>
  <si>
    <t>Signs</t>
  </si>
  <si>
    <t>Tractor Broom</t>
  </si>
  <si>
    <t>Pallet Forks</t>
  </si>
  <si>
    <t>Pat's Tire</t>
  </si>
  <si>
    <t>CNH - Skidloader</t>
  </si>
  <si>
    <t>Road Work</t>
  </si>
  <si>
    <t>Repairs</t>
  </si>
  <si>
    <t>Tree Work</t>
  </si>
  <si>
    <t>Gravel</t>
  </si>
  <si>
    <t>Deer/Animal Removal</t>
  </si>
  <si>
    <t>Snow Removal</t>
  </si>
  <si>
    <t>Baumhardt's Plowing</t>
  </si>
  <si>
    <t>Sand/Salt/Trucking</t>
  </si>
  <si>
    <t>AB Seamless</t>
  </si>
  <si>
    <t>Dam</t>
  </si>
  <si>
    <t>VPI Engineering</t>
  </si>
  <si>
    <t>Inspection</t>
  </si>
  <si>
    <t>TOTAL</t>
  </si>
  <si>
    <t>Smart Growth</t>
  </si>
  <si>
    <t>Capital Expend. Fund</t>
  </si>
  <si>
    <t>Emergency Fund</t>
  </si>
  <si>
    <t>Reassessment Fund</t>
  </si>
  <si>
    <t>Total Expenses</t>
  </si>
  <si>
    <t>MILL RATE</t>
  </si>
  <si>
    <t>2007   -   1.26</t>
  </si>
  <si>
    <t>2008   -   1.65</t>
  </si>
  <si>
    <t xml:space="preserve">2009   -   1.63 </t>
  </si>
  <si>
    <t xml:space="preserve">2010   -   1.34 </t>
  </si>
  <si>
    <t>2011   -   1.37</t>
  </si>
  <si>
    <t>2012   -   1.37</t>
  </si>
  <si>
    <t>2013   -   1.37</t>
  </si>
  <si>
    <t>2014   -   1.37</t>
  </si>
  <si>
    <t>2017 Actual</t>
  </si>
  <si>
    <t>2017 Budget</t>
  </si>
  <si>
    <t>2018 Budget</t>
  </si>
  <si>
    <t xml:space="preserve"> 2017 Actual</t>
  </si>
  <si>
    <t>2019 Budget</t>
  </si>
  <si>
    <t xml:space="preserve"> Printing</t>
  </si>
  <si>
    <t>Quickbook Fees</t>
  </si>
  <si>
    <t>Other Association Fees</t>
  </si>
  <si>
    <t>wages &amp; costs</t>
  </si>
  <si>
    <t>costs &amp; wages</t>
  </si>
  <si>
    <t>Septic</t>
  </si>
  <si>
    <t xml:space="preserve">Wages </t>
  </si>
  <si>
    <t>Storm</t>
  </si>
  <si>
    <t>Wages</t>
  </si>
  <si>
    <t>Expenses</t>
  </si>
  <si>
    <t>Lawyer</t>
  </si>
  <si>
    <t>Salt</t>
  </si>
  <si>
    <t xml:space="preserve">  Jan-Oct  18</t>
  </si>
  <si>
    <t>Computer Progr-Treas</t>
  </si>
  <si>
    <t>Misc/General</t>
  </si>
  <si>
    <t>PILT/State</t>
  </si>
  <si>
    <t>Look into the amount collected</t>
  </si>
  <si>
    <t>PILT/STATE</t>
  </si>
  <si>
    <t>*Internet Services</t>
  </si>
  <si>
    <t>*DiMan</t>
  </si>
  <si>
    <t xml:space="preserve"> Lake  Dues</t>
  </si>
  <si>
    <t>Equipment Maintenance</t>
  </si>
  <si>
    <t>COG with Baumhardt</t>
  </si>
  <si>
    <t>2018   -   1.68</t>
  </si>
  <si>
    <t>2015   -   1.33</t>
  </si>
  <si>
    <t>2016   -   1.33</t>
  </si>
  <si>
    <t>2017   -   1.37</t>
  </si>
  <si>
    <t>Funds as of</t>
  </si>
  <si>
    <t>Reserve</t>
  </si>
  <si>
    <t xml:space="preserve">Dec 31  2017 </t>
  </si>
  <si>
    <t>Actual 2018</t>
  </si>
  <si>
    <t>Lottery Credit Sttlmt</t>
  </si>
  <si>
    <t>*</t>
  </si>
  <si>
    <t>12849.84*</t>
  </si>
  <si>
    <t>693.51**</t>
  </si>
  <si>
    <t>**</t>
  </si>
  <si>
    <t>1132.50***</t>
  </si>
  <si>
    <t>***</t>
  </si>
  <si>
    <t>Website</t>
  </si>
  <si>
    <t>Training</t>
  </si>
  <si>
    <t>Special St Chg</t>
  </si>
  <si>
    <t>Payroll Expenses</t>
  </si>
  <si>
    <t>Employer-SS/Med</t>
  </si>
  <si>
    <t>Other</t>
  </si>
  <si>
    <t>2020 Budget</t>
  </si>
  <si>
    <t>Hall Rent Security Deposit</t>
  </si>
  <si>
    <t>Paper Copies</t>
  </si>
  <si>
    <t>News Post &amp; Supplies</t>
  </si>
  <si>
    <t>2020 BUDGET</t>
  </si>
  <si>
    <t>2018 Actual</t>
  </si>
  <si>
    <t>Culverts (Boy Scout Rd)</t>
  </si>
  <si>
    <t>Other Association Dues</t>
  </si>
  <si>
    <t>FDL County/State</t>
  </si>
  <si>
    <t>?????????</t>
  </si>
  <si>
    <t>Don needs to show salary increases</t>
  </si>
  <si>
    <t>COST OF GOODS SOLD</t>
  </si>
  <si>
    <t>CMPT SCHOOL</t>
  </si>
  <si>
    <t>MPTC</t>
  </si>
  <si>
    <t>FDL CTY</t>
  </si>
  <si>
    <t>MFL</t>
  </si>
  <si>
    <t>Overpayment-Dog</t>
  </si>
  <si>
    <t>PILT</t>
  </si>
  <si>
    <t>!!!!!!!!!!!!</t>
  </si>
  <si>
    <t>Software Maintenance</t>
  </si>
  <si>
    <t>Special Meeting Fee</t>
  </si>
  <si>
    <t>PP Tax Income</t>
  </si>
  <si>
    <t>*Internet (software)Services</t>
  </si>
  <si>
    <t>*We keep only $83.15</t>
  </si>
  <si>
    <t>Pay out $825.13 to County, Cport School, &amp; MPTC out of $908.28 received</t>
  </si>
  <si>
    <t>Sand</t>
  </si>
  <si>
    <t xml:space="preserve"> Plowing</t>
  </si>
  <si>
    <t>TOTAL EXPENSES</t>
  </si>
  <si>
    <t>Pay next Month</t>
  </si>
  <si>
    <t>Pay out 825.13--See below</t>
  </si>
  <si>
    <t>OVERPAYMENTS--5,576.94</t>
  </si>
  <si>
    <t>Plus additional town meetings</t>
  </si>
  <si>
    <t>2019  -   1.54</t>
  </si>
  <si>
    <t xml:space="preserve">  Jan- Nov </t>
  </si>
  <si>
    <t xml:space="preserve">  Jan-Nov</t>
  </si>
  <si>
    <t>Overpayments</t>
  </si>
  <si>
    <t>DNR Reimbsmt - WP</t>
  </si>
  <si>
    <t>DNR Reimsmt - WP</t>
  </si>
  <si>
    <t>Actual 2019</t>
  </si>
  <si>
    <t xml:space="preserve">  Jan-Dec</t>
  </si>
  <si>
    <t xml:space="preserve">  Jan- Dec</t>
  </si>
  <si>
    <t>Other Association Dues***</t>
  </si>
  <si>
    <t>Town Wages</t>
  </si>
  <si>
    <t>?</t>
  </si>
  <si>
    <t>Admin Fees</t>
  </si>
  <si>
    <t>2019 Actual</t>
  </si>
  <si>
    <t>2021 BUDGET</t>
  </si>
  <si>
    <t>2021 Budget</t>
  </si>
  <si>
    <t xml:space="preserve">2020  -  </t>
  </si>
  <si>
    <t xml:space="preserve"> Special Assessmt</t>
  </si>
  <si>
    <t>Ag Use Conv Fee</t>
  </si>
  <si>
    <t>Disaster Reimbursement</t>
  </si>
  <si>
    <t xml:space="preserve"> COST OF GOODS</t>
  </si>
  <si>
    <t>County Taxes</t>
  </si>
  <si>
    <t>Cpt School</t>
  </si>
  <si>
    <t>Sp State Ch</t>
  </si>
  <si>
    <t>544-Postage</t>
  </si>
  <si>
    <t>22.86 - Newsp</t>
  </si>
  <si>
    <r>
      <rPr>
        <b/>
        <sz val="9"/>
        <rFont val="Arial"/>
        <family val="2"/>
      </rPr>
      <t>Office</t>
    </r>
    <r>
      <rPr>
        <sz val="9"/>
        <rFont val="Arial"/>
        <family val="2"/>
      </rPr>
      <t xml:space="preserve"> supplies</t>
    </r>
  </si>
  <si>
    <t>$1,500-Boat Sale - Equipment Expenses</t>
  </si>
  <si>
    <t>Boat Maintenance</t>
  </si>
  <si>
    <t>Office supplies</t>
  </si>
  <si>
    <t>Building Permits</t>
  </si>
  <si>
    <t>Door Prizes for Christmas Party</t>
  </si>
  <si>
    <t>Donations</t>
  </si>
  <si>
    <t>Street Lights</t>
  </si>
  <si>
    <t>26,851.10-FLOOD</t>
  </si>
  <si>
    <t>53,089.21-TORNADO</t>
  </si>
  <si>
    <t>Snowplow - Birchwood</t>
  </si>
  <si>
    <t>(software) Services*</t>
  </si>
  <si>
    <t>***          1600</t>
  </si>
  <si>
    <t>Includes new Printer</t>
  </si>
  <si>
    <t>*              1600</t>
  </si>
  <si>
    <t xml:space="preserve">*             </t>
  </si>
  <si>
    <t>**                1000</t>
  </si>
  <si>
    <t>Mileage **</t>
  </si>
  <si>
    <t xml:space="preserve"> Association Dues ***</t>
  </si>
  <si>
    <t>Internet/*DiMan</t>
  </si>
  <si>
    <t>Long Lake Preservation***</t>
  </si>
  <si>
    <t>KM Lake  Dues***</t>
  </si>
  <si>
    <t>**            1000</t>
  </si>
  <si>
    <t>*                  1000</t>
  </si>
  <si>
    <t xml:space="preserve">  Jan- Aug </t>
  </si>
  <si>
    <t xml:space="preserve">  Jan- Aug</t>
  </si>
  <si>
    <t>*22,060</t>
  </si>
  <si>
    <t>*18,782</t>
  </si>
  <si>
    <t>Total ALL  Expenses</t>
  </si>
  <si>
    <t>Anticipated Total YTE</t>
  </si>
  <si>
    <t>Election- CARES Grant</t>
  </si>
  <si>
    <t>Carry over</t>
  </si>
  <si>
    <t>Gravel/Sand/Salt Sale</t>
  </si>
  <si>
    <t>Includes meetings and Board Men Wages</t>
  </si>
  <si>
    <t>466.25 - TAC</t>
  </si>
  <si>
    <t>Add 13,800</t>
  </si>
  <si>
    <t>LEVY</t>
  </si>
  <si>
    <t>Allowed</t>
  </si>
  <si>
    <t>Revised</t>
  </si>
  <si>
    <t>News Post</t>
  </si>
  <si>
    <t>Total Supplies</t>
  </si>
  <si>
    <t>Total Wages</t>
  </si>
  <si>
    <t>Dog Expenses</t>
  </si>
  <si>
    <t>CARES GRANT</t>
  </si>
  <si>
    <t>Actual includes Board Men wages</t>
  </si>
  <si>
    <t>Includes new B/W Printer</t>
  </si>
  <si>
    <t xml:space="preserve">  Jan- Nov</t>
  </si>
  <si>
    <t>**             1000</t>
  </si>
  <si>
    <t>Reflects the proposed salary increases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</si>
</sst>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492">
    <xf numFmtId="0" fontId="0" fillId="0" borderId="0" xfId="0"/>
    <xf numFmtId="0" fontId="0" fillId="0" borderId="1" xfId="0" applyBorder="1"/>
    <xf numFmtId="0" fontId="0" fillId="0" borderId="1" xfId="0" applyFill="1" applyBorder="1"/>
    <xf numFmtId="43" fontId="0" fillId="6" borderId="1" xfId="1" applyFont="1" applyFill="1" applyBorder="1"/>
    <xf numFmtId="43" fontId="0" fillId="0" borderId="1" xfId="1" applyFont="1" applyFill="1" applyBorder="1"/>
    <xf numFmtId="43" fontId="3" fillId="3" borderId="1" xfId="1" applyFont="1" applyFill="1" applyBorder="1"/>
    <xf numFmtId="43" fontId="0" fillId="3" borderId="1" xfId="1" applyFont="1" applyFill="1" applyBorder="1"/>
    <xf numFmtId="43" fontId="2" fillId="4" borderId="1" xfId="1" applyFont="1" applyFill="1" applyBorder="1" applyAlignment="1">
      <alignment horizontal="center"/>
    </xf>
    <xf numFmtId="43" fontId="3" fillId="0" borderId="1" xfId="1" applyFont="1" applyFill="1" applyBorder="1"/>
    <xf numFmtId="43" fontId="3" fillId="3" borderId="3" xfId="1" applyFont="1" applyFill="1" applyBorder="1"/>
    <xf numFmtId="43" fontId="3" fillId="6" borderId="3" xfId="1" applyFont="1" applyFill="1" applyBorder="1"/>
    <xf numFmtId="43" fontId="0" fillId="0" borderId="0" xfId="1" applyFont="1"/>
    <xf numFmtId="0" fontId="5" fillId="7" borderId="1" xfId="2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5" fillId="8" borderId="1" xfId="2" applyFont="1" applyFill="1" applyBorder="1" applyAlignment="1">
      <alignment horizontal="center"/>
    </xf>
    <xf numFmtId="0" fontId="9" fillId="0" borderId="1" xfId="2" applyFont="1" applyBorder="1"/>
    <xf numFmtId="0" fontId="5" fillId="9" borderId="1" xfId="2" applyFont="1" applyFill="1" applyBorder="1" applyAlignment="1">
      <alignment horizontal="center"/>
    </xf>
    <xf numFmtId="0" fontId="10" fillId="3" borderId="5" xfId="2" applyFont="1" applyFill="1" applyBorder="1" applyAlignment="1">
      <alignment horizontal="center"/>
    </xf>
    <xf numFmtId="0" fontId="8" fillId="3" borderId="5" xfId="2" applyFont="1" applyFill="1" applyBorder="1" applyAlignment="1">
      <alignment horizontal="center"/>
    </xf>
    <xf numFmtId="0" fontId="9" fillId="0" borderId="6" xfId="2" applyFont="1" applyBorder="1"/>
    <xf numFmtId="0" fontId="11" fillId="9" borderId="6" xfId="2" applyFont="1" applyFill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12" fillId="9" borderId="1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5" fillId="9" borderId="7" xfId="2" applyFont="1" applyFill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6" fillId="0" borderId="6" xfId="2" applyFont="1" applyBorder="1"/>
    <xf numFmtId="0" fontId="5" fillId="5" borderId="1" xfId="2" applyFont="1" applyFill="1" applyBorder="1" applyAlignment="1">
      <alignment horizontal="center"/>
    </xf>
    <xf numFmtId="0" fontId="8" fillId="6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13" fillId="3" borderId="6" xfId="2" applyFont="1" applyFill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4" fillId="9" borderId="1" xfId="2" applyFont="1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0" fillId="6" borderId="0" xfId="0" applyFill="1"/>
    <xf numFmtId="0" fontId="2" fillId="2" borderId="1" xfId="0" applyFont="1" applyFill="1" applyBorder="1" applyAlignment="1">
      <alignment horizontal="center" wrapText="1"/>
    </xf>
    <xf numFmtId="43" fontId="15" fillId="0" borderId="1" xfId="1" applyFont="1" applyFill="1" applyBorder="1"/>
    <xf numFmtId="43" fontId="3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Fill="1"/>
    <xf numFmtId="43" fontId="2" fillId="2" borderId="2" xfId="1" applyFont="1" applyFill="1" applyBorder="1" applyAlignment="1">
      <alignment horizontal="center"/>
    </xf>
    <xf numFmtId="43" fontId="0" fillId="0" borderId="2" xfId="1" applyFont="1" applyBorder="1"/>
    <xf numFmtId="43" fontId="0" fillId="0" borderId="2" xfId="1" applyFont="1" applyFill="1" applyBorder="1"/>
    <xf numFmtId="43" fontId="3" fillId="3" borderId="2" xfId="1" applyFont="1" applyFill="1" applyBorder="1"/>
    <xf numFmtId="43" fontId="3" fillId="0" borderId="2" xfId="1" applyFont="1" applyBorder="1"/>
    <xf numFmtId="43" fontId="2" fillId="4" borderId="2" xfId="1" applyFont="1" applyFill="1" applyBorder="1" applyAlignment="1">
      <alignment horizontal="center"/>
    </xf>
    <xf numFmtId="43" fontId="0" fillId="3" borderId="2" xfId="1" applyFont="1" applyFill="1" applyBorder="1"/>
    <xf numFmtId="43" fontId="3" fillId="5" borderId="2" xfId="1" applyFont="1" applyFill="1" applyBorder="1" applyAlignment="1">
      <alignment horizontal="center"/>
    </xf>
    <xf numFmtId="43" fontId="0" fillId="6" borderId="2" xfId="1" applyFont="1" applyFill="1" applyBorder="1"/>
    <xf numFmtId="0" fontId="2" fillId="2" borderId="4" xfId="0" applyFont="1" applyFill="1" applyBorder="1" applyAlignment="1">
      <alignment horizontal="center"/>
    </xf>
    <xf numFmtId="43" fontId="0" fillId="6" borderId="3" xfId="1" applyFont="1" applyFill="1" applyBorder="1"/>
    <xf numFmtId="43" fontId="2" fillId="4" borderId="3" xfId="1" applyFont="1" applyFill="1" applyBorder="1" applyAlignment="1">
      <alignment horizontal="center"/>
    </xf>
    <xf numFmtId="43" fontId="0" fillId="3" borderId="3" xfId="1" applyFont="1" applyFill="1" applyBorder="1"/>
    <xf numFmtId="43" fontId="3" fillId="0" borderId="3" xfId="1" applyFont="1" applyFill="1" applyBorder="1"/>
    <xf numFmtId="43" fontId="15" fillId="6" borderId="3" xfId="1" applyFont="1" applyFill="1" applyBorder="1"/>
    <xf numFmtId="43" fontId="3" fillId="5" borderId="3" xfId="1" applyFont="1" applyFill="1" applyBorder="1" applyAlignment="1">
      <alignment horizontal="center"/>
    </xf>
    <xf numFmtId="43" fontId="1" fillId="6" borderId="3" xfId="1" applyFont="1" applyFill="1" applyBorder="1"/>
    <xf numFmtId="43" fontId="3" fillId="6" borderId="3" xfId="1" applyFont="1" applyFill="1" applyBorder="1" applyAlignment="1">
      <alignment horizontal="center"/>
    </xf>
    <xf numFmtId="43" fontId="0" fillId="5" borderId="1" xfId="1" applyFont="1" applyFill="1" applyBorder="1"/>
    <xf numFmtId="43" fontId="1" fillId="5" borderId="1" xfId="1" applyFont="1" applyFill="1" applyBorder="1"/>
    <xf numFmtId="0" fontId="3" fillId="0" borderId="0" xfId="0" applyFont="1"/>
    <xf numFmtId="0" fontId="5" fillId="9" borderId="6" xfId="2" applyFont="1" applyFill="1" applyBorder="1" applyAlignment="1">
      <alignment horizontal="center"/>
    </xf>
    <xf numFmtId="43" fontId="3" fillId="12" borderId="1" xfId="1" applyFont="1" applyFill="1" applyBorder="1"/>
    <xf numFmtId="0" fontId="0" fillId="0" borderId="0" xfId="0" applyBorder="1"/>
    <xf numFmtId="43" fontId="0" fillId="0" borderId="1" xfId="1" applyFont="1" applyBorder="1"/>
    <xf numFmtId="0" fontId="0" fillId="6" borderId="1" xfId="0" applyFill="1" applyBorder="1"/>
    <xf numFmtId="43" fontId="0" fillId="0" borderId="0" xfId="1" applyFont="1" applyFill="1" applyBorder="1"/>
    <xf numFmtId="0" fontId="6" fillId="0" borderId="6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43" fontId="3" fillId="0" borderId="2" xfId="1" applyFont="1" applyFill="1" applyBorder="1"/>
    <xf numFmtId="0" fontId="7" fillId="0" borderId="1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6" borderId="1" xfId="2" applyFont="1" applyFill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3" fontId="16" fillId="0" borderId="1" xfId="1" applyFont="1" applyFill="1" applyBorder="1"/>
    <xf numFmtId="43" fontId="16" fillId="3" borderId="1" xfId="1" applyFont="1" applyFill="1" applyBorder="1"/>
    <xf numFmtId="0" fontId="0" fillId="0" borderId="0" xfId="0" applyAlignment="1">
      <alignment horizontal="center"/>
    </xf>
    <xf numFmtId="0" fontId="8" fillId="3" borderId="12" xfId="2" applyFont="1" applyFill="1" applyBorder="1" applyAlignment="1">
      <alignment horizontal="center"/>
    </xf>
    <xf numFmtId="43" fontId="3" fillId="3" borderId="7" xfId="1" applyFont="1" applyFill="1" applyBorder="1"/>
    <xf numFmtId="0" fontId="8" fillId="3" borderId="7" xfId="2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43" fontId="0" fillId="0" borderId="6" xfId="1" applyFont="1" applyFill="1" applyBorder="1"/>
    <xf numFmtId="43" fontId="3" fillId="3" borderId="11" xfId="1" applyFont="1" applyFill="1" applyBorder="1"/>
    <xf numFmtId="0" fontId="19" fillId="2" borderId="1" xfId="0" applyFont="1" applyFill="1" applyBorder="1" applyAlignment="1">
      <alignment horizontal="center"/>
    </xf>
    <xf numFmtId="2" fontId="16" fillId="0" borderId="1" xfId="0" applyNumberFormat="1" applyFont="1" applyFill="1" applyBorder="1"/>
    <xf numFmtId="2" fontId="17" fillId="3" borderId="1" xfId="0" applyNumberFormat="1" applyFont="1" applyFill="1" applyBorder="1"/>
    <xf numFmtId="2" fontId="16" fillId="0" borderId="1" xfId="0" applyNumberFormat="1" applyFont="1" applyBorder="1"/>
    <xf numFmtId="2" fontId="16" fillId="3" borderId="1" xfId="0" applyNumberFormat="1" applyFont="1" applyFill="1" applyBorder="1"/>
    <xf numFmtId="2" fontId="19" fillId="4" borderId="1" xfId="0" applyNumberFormat="1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Fill="1" applyBorder="1"/>
    <xf numFmtId="0" fontId="17" fillId="3" borderId="1" xfId="0" applyFont="1" applyFill="1" applyBorder="1"/>
    <xf numFmtId="2" fontId="17" fillId="0" borderId="1" xfId="0" applyNumberFormat="1" applyFont="1" applyBorder="1"/>
    <xf numFmtId="0" fontId="16" fillId="3" borderId="1" xfId="0" applyFont="1" applyFill="1" applyBorder="1"/>
    <xf numFmtId="2" fontId="17" fillId="5" borderId="1" xfId="0" applyNumberFormat="1" applyFont="1" applyFill="1" applyBorder="1" applyAlignment="1">
      <alignment horizontal="center"/>
    </xf>
    <xf numFmtId="0" fontId="17" fillId="6" borderId="1" xfId="0" applyFont="1" applyFill="1" applyBorder="1"/>
    <xf numFmtId="2" fontId="17" fillId="0" borderId="1" xfId="0" applyNumberFormat="1" applyFont="1" applyFill="1" applyBorder="1"/>
    <xf numFmtId="0" fontId="16" fillId="0" borderId="0" xfId="0" applyFont="1"/>
    <xf numFmtId="0" fontId="17" fillId="0" borderId="1" xfId="0" applyFont="1" applyBorder="1"/>
    <xf numFmtId="2" fontId="16" fillId="6" borderId="1" xfId="0" applyNumberFormat="1" applyFont="1" applyFill="1" applyBorder="1"/>
    <xf numFmtId="2" fontId="17" fillId="0" borderId="2" xfId="0" applyNumberFormat="1" applyFont="1" applyBorder="1"/>
    <xf numFmtId="0" fontId="16" fillId="0" borderId="2" xfId="0" applyFont="1" applyBorder="1"/>
    <xf numFmtId="0" fontId="17" fillId="0" borderId="1" xfId="0" applyFont="1" applyBorder="1" applyAlignment="1">
      <alignment horizontal="center"/>
    </xf>
    <xf numFmtId="43" fontId="17" fillId="3" borderId="7" xfId="1" applyFont="1" applyFill="1" applyBorder="1"/>
    <xf numFmtId="0" fontId="17" fillId="0" borderId="1" xfId="0" applyFont="1" applyFill="1" applyBorder="1"/>
    <xf numFmtId="43" fontId="19" fillId="2" borderId="1" xfId="1" applyFont="1" applyFill="1" applyBorder="1" applyAlignment="1">
      <alignment horizontal="center"/>
    </xf>
    <xf numFmtId="43" fontId="17" fillId="3" borderId="1" xfId="1" applyFont="1" applyFill="1" applyBorder="1"/>
    <xf numFmtId="43" fontId="16" fillId="6" borderId="1" xfId="1" applyFont="1" applyFill="1" applyBorder="1"/>
    <xf numFmtId="43" fontId="19" fillId="4" borderId="1" xfId="1" applyFont="1" applyFill="1" applyBorder="1" applyAlignment="1">
      <alignment horizontal="center"/>
    </xf>
    <xf numFmtId="43" fontId="17" fillId="6" borderId="1" xfId="1" applyFont="1" applyFill="1" applyBorder="1"/>
    <xf numFmtId="43" fontId="17" fillId="5" borderId="1" xfId="1" applyFont="1" applyFill="1" applyBorder="1" applyAlignment="1">
      <alignment horizontal="center"/>
    </xf>
    <xf numFmtId="43" fontId="17" fillId="0" borderId="1" xfId="1" applyFont="1" applyFill="1" applyBorder="1"/>
    <xf numFmtId="43" fontId="16" fillId="0" borderId="0" xfId="1" applyFont="1"/>
    <xf numFmtId="43" fontId="17" fillId="3" borderId="3" xfId="1" applyFont="1" applyFill="1" applyBorder="1"/>
    <xf numFmtId="43" fontId="17" fillId="6" borderId="3" xfId="1" applyFont="1" applyFill="1" applyBorder="1"/>
    <xf numFmtId="43" fontId="17" fillId="6" borderId="1" xfId="1" applyFont="1" applyFill="1" applyBorder="1" applyAlignment="1">
      <alignment horizontal="center"/>
    </xf>
    <xf numFmtId="43" fontId="16" fillId="0" borderId="1" xfId="1" applyFont="1" applyBorder="1"/>
    <xf numFmtId="0" fontId="0" fillId="0" borderId="0" xfId="0" applyFont="1"/>
    <xf numFmtId="2" fontId="0" fillId="0" borderId="0" xfId="1" applyNumberFormat="1" applyFont="1"/>
    <xf numFmtId="164" fontId="3" fillId="13" borderId="1" xfId="1" applyNumberFormat="1" applyFont="1" applyFill="1" applyBorder="1" applyAlignment="1">
      <alignment horizontal="center"/>
    </xf>
    <xf numFmtId="164" fontId="0" fillId="11" borderId="1" xfId="1" applyNumberFormat="1" applyFont="1" applyFill="1" applyBorder="1"/>
    <xf numFmtId="164" fontId="3" fillId="3" borderId="1" xfId="1" applyNumberFormat="1" applyFont="1" applyFill="1" applyBorder="1"/>
    <xf numFmtId="164" fontId="3" fillId="11" borderId="1" xfId="1" applyNumberFormat="1" applyFont="1" applyFill="1" applyBorder="1"/>
    <xf numFmtId="164" fontId="0" fillId="0" borderId="1" xfId="1" applyNumberFormat="1" applyFont="1" applyFill="1" applyBorder="1"/>
    <xf numFmtId="164" fontId="0" fillId="11" borderId="3" xfId="1" applyNumberFormat="1" applyFont="1" applyFill="1" applyBorder="1"/>
    <xf numFmtId="164" fontId="3" fillId="3" borderId="7" xfId="1" applyNumberFormat="1" applyFont="1" applyFill="1" applyBorder="1"/>
    <xf numFmtId="164" fontId="0" fillId="0" borderId="0" xfId="1" applyNumberFormat="1" applyFont="1" applyFill="1"/>
    <xf numFmtId="164" fontId="0" fillId="11" borderId="0" xfId="1" applyNumberFormat="1" applyFont="1" applyFill="1"/>
    <xf numFmtId="15" fontId="16" fillId="0" borderId="0" xfId="0" applyNumberFormat="1" applyFont="1"/>
    <xf numFmtId="0" fontId="6" fillId="0" borderId="13" xfId="2" applyFont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3" borderId="14" xfId="2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12" fillId="8" borderId="1" xfId="2" applyFont="1" applyFill="1" applyBorder="1" applyAlignment="1">
      <alignment horizontal="center"/>
    </xf>
    <xf numFmtId="0" fontId="6" fillId="0" borderId="1" xfId="2" applyFont="1" applyBorder="1"/>
    <xf numFmtId="0" fontId="12" fillId="9" borderId="6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12" fillId="9" borderId="7" xfId="2" applyFont="1" applyFill="1" applyBorder="1" applyAlignment="1">
      <alignment horizontal="center"/>
    </xf>
    <xf numFmtId="0" fontId="22" fillId="0" borderId="1" xfId="0" applyFont="1" applyBorder="1"/>
    <xf numFmtId="0" fontId="6" fillId="6" borderId="1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0" xfId="0" applyFont="1"/>
    <xf numFmtId="44" fontId="6" fillId="5" borderId="1" xfId="3" applyFont="1" applyFill="1" applyBorder="1" applyAlignment="1">
      <alignment horizontal="center"/>
    </xf>
    <xf numFmtId="44" fontId="8" fillId="3" borderId="1" xfId="3" applyFont="1" applyFill="1" applyBorder="1" applyAlignment="1">
      <alignment horizontal="center"/>
    </xf>
    <xf numFmtId="44" fontId="8" fillId="0" borderId="1" xfId="3" applyFont="1" applyFill="1" applyBorder="1" applyAlignment="1">
      <alignment horizontal="center"/>
    </xf>
    <xf numFmtId="44" fontId="8" fillId="5" borderId="1" xfId="3" applyFont="1" applyFill="1" applyBorder="1" applyAlignment="1">
      <alignment horizontal="center"/>
    </xf>
    <xf numFmtId="44" fontId="6" fillId="0" borderId="1" xfId="3" applyFont="1" applyFill="1" applyBorder="1"/>
    <xf numFmtId="44" fontId="12" fillId="0" borderId="1" xfId="3" applyFont="1" applyFill="1" applyBorder="1" applyAlignment="1">
      <alignment horizontal="center"/>
    </xf>
    <xf numFmtId="44" fontId="8" fillId="3" borderId="4" xfId="3" applyFont="1" applyFill="1" applyBorder="1" applyAlignment="1">
      <alignment horizontal="center"/>
    </xf>
    <xf numFmtId="44" fontId="6" fillId="0" borderId="6" xfId="3" applyFont="1" applyFill="1" applyBorder="1"/>
    <xf numFmtId="44" fontId="12" fillId="0" borderId="6" xfId="3" applyFont="1" applyFill="1" applyBorder="1" applyAlignment="1">
      <alignment horizontal="center"/>
    </xf>
    <xf numFmtId="44" fontId="6" fillId="5" borderId="6" xfId="3" applyFont="1" applyFill="1" applyBorder="1" applyAlignment="1">
      <alignment horizontal="center"/>
    </xf>
    <xf numFmtId="44" fontId="6" fillId="5" borderId="7" xfId="3" applyFont="1" applyFill="1" applyBorder="1" applyAlignment="1">
      <alignment horizontal="center"/>
    </xf>
    <xf numFmtId="44" fontId="6" fillId="5" borderId="15" xfId="3" applyFont="1" applyFill="1" applyBorder="1" applyAlignment="1">
      <alignment horizontal="center"/>
    </xf>
    <xf numFmtId="44" fontId="23" fillId="0" borderId="1" xfId="3" applyFont="1" applyFill="1" applyBorder="1"/>
    <xf numFmtId="44" fontId="8" fillId="0" borderId="6" xfId="3" applyFont="1" applyFill="1" applyBorder="1" applyAlignment="1">
      <alignment horizontal="center"/>
    </xf>
    <xf numFmtId="44" fontId="22" fillId="0" borderId="1" xfId="3" applyFont="1" applyFill="1" applyBorder="1"/>
    <xf numFmtId="44" fontId="22" fillId="5" borderId="6" xfId="3" applyFont="1" applyFill="1" applyBorder="1" applyAlignment="1">
      <alignment horizontal="center"/>
    </xf>
    <xf numFmtId="44" fontId="22" fillId="5" borderId="1" xfId="3" applyFont="1" applyFill="1" applyBorder="1" applyAlignment="1">
      <alignment horizontal="center"/>
    </xf>
    <xf numFmtId="44" fontId="8" fillId="3" borderId="6" xfId="3" applyFont="1" applyFill="1" applyBorder="1" applyAlignment="1">
      <alignment horizontal="center"/>
    </xf>
    <xf numFmtId="44" fontId="8" fillId="3" borderId="7" xfId="3" applyFont="1" applyFill="1" applyBorder="1" applyAlignment="1">
      <alignment horizontal="center"/>
    </xf>
    <xf numFmtId="44" fontId="22" fillId="0" borderId="1" xfId="3" applyFont="1" applyFill="1" applyBorder="1" applyAlignment="1">
      <alignment horizontal="center"/>
    </xf>
    <xf numFmtId="44" fontId="22" fillId="0" borderId="1" xfId="3" applyFont="1" applyFill="1" applyBorder="1" applyAlignment="1">
      <alignment horizontal="left"/>
    </xf>
    <xf numFmtId="44" fontId="22" fillId="0" borderId="0" xfId="3" applyFont="1" applyFill="1"/>
    <xf numFmtId="44" fontId="22" fillId="5" borderId="0" xfId="3" applyFont="1" applyFill="1"/>
    <xf numFmtId="0" fontId="23" fillId="2" borderId="1" xfId="0" applyFont="1" applyFill="1" applyBorder="1" applyAlignment="1">
      <alignment horizontal="center" wrapText="1"/>
    </xf>
    <xf numFmtId="43" fontId="22" fillId="0" borderId="1" xfId="1" applyFont="1" applyFill="1" applyBorder="1"/>
    <xf numFmtId="43" fontId="22" fillId="3" borderId="1" xfId="1" applyFont="1" applyFill="1" applyBorder="1"/>
    <xf numFmtId="43" fontId="21" fillId="3" borderId="1" xfId="1" applyFont="1" applyFill="1" applyBorder="1"/>
    <xf numFmtId="43" fontId="21" fillId="0" borderId="1" xfId="1" applyFont="1" applyFill="1" applyBorder="1"/>
    <xf numFmtId="43" fontId="23" fillId="4" borderId="1" xfId="1" applyFont="1" applyFill="1" applyBorder="1" applyAlignment="1">
      <alignment horizontal="center"/>
    </xf>
    <xf numFmtId="43" fontId="21" fillId="3" borderId="4" xfId="1" applyFont="1" applyFill="1" applyBorder="1"/>
    <xf numFmtId="43" fontId="22" fillId="0" borderId="6" xfId="1" applyFont="1" applyFill="1" applyBorder="1"/>
    <xf numFmtId="43" fontId="22" fillId="0" borderId="7" xfId="1" applyFont="1" applyFill="1" applyBorder="1"/>
    <xf numFmtId="43" fontId="21" fillId="0" borderId="6" xfId="1" applyFont="1" applyFill="1" applyBorder="1"/>
    <xf numFmtId="43" fontId="22" fillId="0" borderId="1" xfId="1" applyFont="1" applyFill="1" applyBorder="1" applyAlignment="1">
      <alignment horizontal="right"/>
    </xf>
    <xf numFmtId="43" fontId="22" fillId="0" borderId="1" xfId="1" applyFont="1" applyFill="1" applyBorder="1" applyAlignment="1">
      <alignment horizontal="center"/>
    </xf>
    <xf numFmtId="43" fontId="23" fillId="0" borderId="1" xfId="1" applyFont="1" applyFill="1" applyBorder="1" applyAlignment="1">
      <alignment horizontal="center"/>
    </xf>
    <xf numFmtId="43" fontId="24" fillId="0" borderId="1" xfId="1" applyFont="1" applyFill="1" applyBorder="1"/>
    <xf numFmtId="43" fontId="21" fillId="3" borderId="7" xfId="1" applyFont="1" applyFill="1" applyBorder="1"/>
    <xf numFmtId="43" fontId="21" fillId="0" borderId="7" xfId="1" applyFont="1" applyFill="1" applyBorder="1"/>
    <xf numFmtId="0" fontId="22" fillId="0" borderId="1" xfId="0" applyFont="1" applyFill="1" applyBorder="1"/>
    <xf numFmtId="43" fontId="21" fillId="3" borderId="6" xfId="1" applyFont="1" applyFill="1" applyBorder="1"/>
    <xf numFmtId="43" fontId="21" fillId="0" borderId="1" xfId="1" applyFont="1" applyFill="1" applyBorder="1" applyAlignment="1">
      <alignment horizontal="center"/>
    </xf>
    <xf numFmtId="0" fontId="22" fillId="0" borderId="0" xfId="0" applyFont="1" applyFill="1"/>
    <xf numFmtId="43" fontId="23" fillId="2" borderId="1" xfId="1" applyFont="1" applyFill="1" applyBorder="1" applyAlignment="1">
      <alignment horizontal="center"/>
    </xf>
    <xf numFmtId="43" fontId="22" fillId="6" borderId="1" xfId="1" applyFont="1" applyFill="1" applyBorder="1"/>
    <xf numFmtId="43" fontId="21" fillId="6" borderId="1" xfId="1" applyFont="1" applyFill="1" applyBorder="1"/>
    <xf numFmtId="43" fontId="22" fillId="0" borderId="1" xfId="1" applyFont="1" applyBorder="1"/>
    <xf numFmtId="43" fontId="22" fillId="0" borderId="0" xfId="1" applyFont="1"/>
    <xf numFmtId="43" fontId="21" fillId="3" borderId="3" xfId="1" applyFont="1" applyFill="1" applyBorder="1"/>
    <xf numFmtId="43" fontId="21" fillId="6" borderId="1" xfId="1" applyFont="1" applyFill="1" applyBorder="1" applyAlignment="1">
      <alignment horizontal="center"/>
    </xf>
    <xf numFmtId="164" fontId="23" fillId="15" borderId="2" xfId="1" applyNumberFormat="1" applyFont="1" applyFill="1" applyBorder="1" applyAlignment="1">
      <alignment horizontal="center"/>
    </xf>
    <xf numFmtId="164" fontId="22" fillId="11" borderId="2" xfId="1" applyNumberFormat="1" applyFont="1" applyFill="1" applyBorder="1"/>
    <xf numFmtId="164" fontId="21" fillId="3" borderId="2" xfId="1" applyNumberFormat="1" applyFont="1" applyFill="1" applyBorder="1"/>
    <xf numFmtId="164" fontId="22" fillId="0" borderId="2" xfId="1" applyNumberFormat="1" applyFont="1" applyFill="1" applyBorder="1"/>
    <xf numFmtId="164" fontId="21" fillId="11" borderId="2" xfId="1" applyNumberFormat="1" applyFont="1" applyFill="1" applyBorder="1"/>
    <xf numFmtId="164" fontId="23" fillId="4" borderId="2" xfId="1" applyNumberFormat="1" applyFont="1" applyFill="1" applyBorder="1" applyAlignment="1">
      <alignment horizontal="center"/>
    </xf>
    <xf numFmtId="164" fontId="21" fillId="0" borderId="2" xfId="1" applyNumberFormat="1" applyFont="1" applyFill="1" applyBorder="1"/>
    <xf numFmtId="164" fontId="22" fillId="11" borderId="16" xfId="1" applyNumberFormat="1" applyFont="1" applyFill="1" applyBorder="1"/>
    <xf numFmtId="164" fontId="23" fillId="0" borderId="2" xfId="1" applyNumberFormat="1" applyFont="1" applyFill="1" applyBorder="1" applyAlignment="1">
      <alignment horizontal="center"/>
    </xf>
    <xf numFmtId="164" fontId="22" fillId="3" borderId="11" xfId="1" applyNumberFormat="1" applyFont="1" applyFill="1" applyBorder="1"/>
    <xf numFmtId="164" fontId="21" fillId="3" borderId="11" xfId="1" applyNumberFormat="1" applyFont="1" applyFill="1" applyBorder="1"/>
    <xf numFmtId="164" fontId="21" fillId="0" borderId="11" xfId="1" applyNumberFormat="1" applyFont="1" applyFill="1" applyBorder="1"/>
    <xf numFmtId="44" fontId="8" fillId="3" borderId="0" xfId="3" applyFont="1" applyFill="1" applyBorder="1" applyAlignment="1">
      <alignment horizontal="center"/>
    </xf>
    <xf numFmtId="164" fontId="22" fillId="0" borderId="1" xfId="1" applyNumberFormat="1" applyFont="1" applyFill="1" applyBorder="1"/>
    <xf numFmtId="164" fontId="22" fillId="0" borderId="0" xfId="1" applyNumberFormat="1" applyFont="1" applyFill="1"/>
    <xf numFmtId="164" fontId="22" fillId="11" borderId="0" xfId="1" applyNumberFormat="1" applyFont="1" applyFill="1"/>
    <xf numFmtId="0" fontId="12" fillId="7" borderId="1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Fill="1" applyBorder="1" applyAlignment="1">
      <alignment horizontal="center"/>
    </xf>
    <xf numFmtId="44" fontId="6" fillId="0" borderId="17" xfId="3" applyFont="1" applyFill="1" applyBorder="1" applyAlignment="1">
      <alignment horizontal="center"/>
    </xf>
    <xf numFmtId="164" fontId="22" fillId="0" borderId="18" xfId="1" applyNumberFormat="1" applyFont="1" applyFill="1" applyBorder="1"/>
    <xf numFmtId="43" fontId="21" fillId="0" borderId="3" xfId="1" applyFont="1" applyFill="1" applyBorder="1"/>
    <xf numFmtId="0" fontId="8" fillId="0" borderId="6" xfId="2" applyFont="1" applyFill="1" applyBorder="1" applyAlignment="1">
      <alignment horizontal="center"/>
    </xf>
    <xf numFmtId="164" fontId="20" fillId="14" borderId="1" xfId="1" applyNumberFormat="1" applyFont="1" applyFill="1" applyBorder="1" applyAlignment="1">
      <alignment horizontal="center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3" borderId="1" xfId="1" applyNumberFormat="1" applyFont="1" applyFill="1" applyBorder="1"/>
    <xf numFmtId="164" fontId="2" fillId="4" borderId="1" xfId="1" applyNumberFormat="1" applyFont="1" applyFill="1" applyBorder="1" applyAlignment="1">
      <alignment horizontal="center"/>
    </xf>
    <xf numFmtId="164" fontId="0" fillId="0" borderId="7" xfId="1" applyNumberFormat="1" applyFont="1" applyFill="1" applyBorder="1"/>
    <xf numFmtId="164" fontId="0" fillId="0" borderId="6" xfId="1" applyNumberFormat="1" applyFont="1" applyBorder="1"/>
    <xf numFmtId="164" fontId="0" fillId="0" borderId="0" xfId="1" applyNumberFormat="1" applyFont="1" applyBorder="1"/>
    <xf numFmtId="164" fontId="3" fillId="0" borderId="1" xfId="1" applyNumberFormat="1" applyFont="1" applyFill="1" applyBorder="1"/>
    <xf numFmtId="43" fontId="3" fillId="0" borderId="0" xfId="1" applyFont="1"/>
    <xf numFmtId="43" fontId="0" fillId="0" borderId="0" xfId="1" applyFont="1" applyFill="1"/>
    <xf numFmtId="43" fontId="0" fillId="0" borderId="0" xfId="1" applyFont="1" applyAlignment="1">
      <alignment horizontal="left"/>
    </xf>
    <xf numFmtId="43" fontId="0" fillId="0" borderId="0" xfId="1" applyFont="1" applyBorder="1"/>
    <xf numFmtId="43" fontId="1" fillId="0" borderId="0" xfId="1" applyFont="1"/>
    <xf numFmtId="164" fontId="21" fillId="11" borderId="1" xfId="1" applyNumberFormat="1" applyFont="1" applyFill="1" applyBorder="1"/>
    <xf numFmtId="164" fontId="22" fillId="0" borderId="11" xfId="1" applyNumberFormat="1" applyFont="1" applyFill="1" applyBorder="1"/>
    <xf numFmtId="43" fontId="3" fillId="0" borderId="0" xfId="1" applyFont="1" applyFill="1" applyBorder="1"/>
    <xf numFmtId="164" fontId="3" fillId="0" borderId="0" xfId="1" applyNumberFormat="1" applyFont="1" applyFill="1" applyBorder="1"/>
    <xf numFmtId="43" fontId="21" fillId="0" borderId="2" xfId="1" applyFont="1" applyFill="1" applyBorder="1"/>
    <xf numFmtId="44" fontId="8" fillId="0" borderId="18" xfId="3" applyFont="1" applyFill="1" applyBorder="1" applyAlignment="1">
      <alignment horizontal="center"/>
    </xf>
    <xf numFmtId="164" fontId="0" fillId="0" borderId="6" xfId="1" applyNumberFormat="1" applyFont="1" applyFill="1" applyBorder="1"/>
    <xf numFmtId="0" fontId="12" fillId="0" borderId="1" xfId="2" applyFont="1" applyFill="1" applyBorder="1" applyAlignment="1">
      <alignment horizontal="center"/>
    </xf>
    <xf numFmtId="164" fontId="21" fillId="0" borderId="1" xfId="1" applyNumberFormat="1" applyFont="1" applyFill="1" applyBorder="1"/>
    <xf numFmtId="164" fontId="21" fillId="3" borderId="1" xfId="1" applyNumberFormat="1" applyFont="1" applyFill="1" applyBorder="1"/>
    <xf numFmtId="43" fontId="21" fillId="3" borderId="0" xfId="1" applyFont="1" applyFill="1" applyBorder="1"/>
    <xf numFmtId="44" fontId="6" fillId="5" borderId="17" xfId="3" applyFont="1" applyFill="1" applyBorder="1" applyAlignment="1">
      <alignment horizontal="center"/>
    </xf>
    <xf numFmtId="44" fontId="6" fillId="9" borderId="1" xfId="3" applyFont="1" applyFill="1" applyBorder="1" applyAlignment="1">
      <alignment horizontal="center"/>
    </xf>
    <xf numFmtId="43" fontId="0" fillId="9" borderId="0" xfId="1" applyFont="1" applyFill="1"/>
    <xf numFmtId="44" fontId="23" fillId="4" borderId="1" xfId="3" applyFont="1" applyFill="1" applyBorder="1" applyAlignment="1">
      <alignment horizontal="center"/>
    </xf>
    <xf numFmtId="44" fontId="21" fillId="12" borderId="1" xfId="3" applyFont="1" applyFill="1" applyBorder="1" applyAlignment="1">
      <alignment horizontal="center"/>
    </xf>
    <xf numFmtId="0" fontId="25" fillId="7" borderId="1" xfId="2" applyFont="1" applyFill="1" applyBorder="1" applyAlignment="1">
      <alignment horizontal="center"/>
    </xf>
    <xf numFmtId="44" fontId="3" fillId="12" borderId="1" xfId="3" applyFont="1" applyFill="1" applyBorder="1" applyAlignment="1">
      <alignment horizontal="center"/>
    </xf>
    <xf numFmtId="164" fontId="2" fillId="15" borderId="2" xfId="1" applyNumberFormat="1" applyFont="1" applyFill="1" applyBorder="1" applyAlignment="1">
      <alignment horizontal="center"/>
    </xf>
    <xf numFmtId="0" fontId="26" fillId="0" borderId="1" xfId="2" applyFont="1" applyFill="1" applyBorder="1" applyAlignment="1">
      <alignment horizontal="center"/>
    </xf>
    <xf numFmtId="44" fontId="26" fillId="5" borderId="1" xfId="3" applyFont="1" applyFill="1" applyBorder="1" applyAlignment="1">
      <alignment horizontal="center"/>
    </xf>
    <xf numFmtId="164" fontId="0" fillId="11" borderId="2" xfId="1" applyNumberFormat="1" applyFont="1" applyFill="1" applyBorder="1"/>
    <xf numFmtId="44" fontId="26" fillId="9" borderId="1" xfId="3" applyFont="1" applyFill="1" applyBorder="1" applyAlignment="1">
      <alignment horizontal="center"/>
    </xf>
    <xf numFmtId="0" fontId="27" fillId="3" borderId="1" xfId="2" applyFont="1" applyFill="1" applyBorder="1" applyAlignment="1">
      <alignment horizontal="center"/>
    </xf>
    <xf numFmtId="44" fontId="27" fillId="3" borderId="1" xfId="3" applyFont="1" applyFill="1" applyBorder="1" applyAlignment="1">
      <alignment horizontal="center"/>
    </xf>
    <xf numFmtId="164" fontId="3" fillId="3" borderId="2" xfId="1" applyNumberFormat="1" applyFont="1" applyFill="1" applyBorder="1"/>
    <xf numFmtId="0" fontId="27" fillId="0" borderId="1" xfId="2" applyFont="1" applyFill="1" applyBorder="1" applyAlignment="1">
      <alignment horizontal="center"/>
    </xf>
    <xf numFmtId="44" fontId="27" fillId="0" borderId="1" xfId="3" applyFont="1" applyFill="1" applyBorder="1" applyAlignment="1">
      <alignment horizontal="center"/>
    </xf>
    <xf numFmtId="164" fontId="3" fillId="0" borderId="2" xfId="1" applyNumberFormat="1" applyFont="1" applyFill="1" applyBorder="1"/>
    <xf numFmtId="0" fontId="0" fillId="0" borderId="0" xfId="0" applyFont="1" applyFill="1"/>
    <xf numFmtId="0" fontId="27" fillId="0" borderId="1" xfId="2" applyFont="1" applyBorder="1" applyAlignment="1">
      <alignment horizontal="center"/>
    </xf>
    <xf numFmtId="44" fontId="27" fillId="5" borderId="1" xfId="3" applyFont="1" applyFill="1" applyBorder="1" applyAlignment="1">
      <alignment horizontal="center"/>
    </xf>
    <xf numFmtId="164" fontId="3" fillId="11" borderId="2" xfId="1" applyNumberFormat="1" applyFont="1" applyFill="1" applyBorder="1"/>
    <xf numFmtId="0" fontId="25" fillId="8" borderId="1" xfId="2" applyFont="1" applyFill="1" applyBorder="1" applyAlignment="1">
      <alignment horizontal="center"/>
    </xf>
    <xf numFmtId="44" fontId="2" fillId="4" borderId="1" xfId="3" applyFont="1" applyFill="1" applyBorder="1" applyAlignment="1">
      <alignment horizontal="center"/>
    </xf>
    <xf numFmtId="164" fontId="2" fillId="4" borderId="2" xfId="1" applyNumberFormat="1" applyFont="1" applyFill="1" applyBorder="1" applyAlignment="1">
      <alignment horizontal="center"/>
    </xf>
    <xf numFmtId="0" fontId="26" fillId="0" borderId="1" xfId="2" applyFont="1" applyBorder="1"/>
    <xf numFmtId="44" fontId="26" fillId="0" borderId="1" xfId="3" applyFont="1" applyFill="1" applyBorder="1"/>
    <xf numFmtId="164" fontId="0" fillId="0" borderId="2" xfId="1" applyNumberFormat="1" applyFont="1" applyFill="1" applyBorder="1"/>
    <xf numFmtId="0" fontId="25" fillId="9" borderId="1" xfId="2" applyFont="1" applyFill="1" applyBorder="1" applyAlignment="1">
      <alignment horizontal="center"/>
    </xf>
    <xf numFmtId="44" fontId="25" fillId="0" borderId="1" xfId="3" applyFont="1" applyFill="1" applyBorder="1" applyAlignment="1">
      <alignment horizontal="center"/>
    </xf>
    <xf numFmtId="0" fontId="26" fillId="0" borderId="1" xfId="2" applyFont="1" applyBorder="1" applyAlignment="1">
      <alignment horizontal="center"/>
    </xf>
    <xf numFmtId="44" fontId="0" fillId="5" borderId="0" xfId="3" applyFont="1" applyFill="1"/>
    <xf numFmtId="43" fontId="3" fillId="3" borderId="4" xfId="1" applyFont="1" applyFill="1" applyBorder="1"/>
    <xf numFmtId="0" fontId="27" fillId="3" borderId="5" xfId="2" applyFont="1" applyFill="1" applyBorder="1" applyAlignment="1">
      <alignment horizontal="center"/>
    </xf>
    <xf numFmtId="44" fontId="27" fillId="3" borderId="4" xfId="3" applyFont="1" applyFill="1" applyBorder="1" applyAlignment="1">
      <alignment horizontal="center"/>
    </xf>
    <xf numFmtId="0" fontId="27" fillId="3" borderId="13" xfId="2" applyFont="1" applyFill="1" applyBorder="1" applyAlignment="1">
      <alignment horizontal="center"/>
    </xf>
    <xf numFmtId="0" fontId="26" fillId="0" borderId="6" xfId="2" applyFont="1" applyBorder="1"/>
    <xf numFmtId="44" fontId="26" fillId="0" borderId="6" xfId="3" applyFont="1" applyFill="1" applyBorder="1"/>
    <xf numFmtId="0" fontId="25" fillId="9" borderId="6" xfId="2" applyFont="1" applyFill="1" applyBorder="1" applyAlignment="1">
      <alignment horizontal="center"/>
    </xf>
    <xf numFmtId="44" fontId="25" fillId="0" borderId="6" xfId="3" applyFont="1" applyFill="1" applyBorder="1" applyAlignment="1">
      <alignment horizontal="center"/>
    </xf>
    <xf numFmtId="0" fontId="26" fillId="0" borderId="6" xfId="2" applyFont="1" applyBorder="1" applyAlignment="1">
      <alignment horizontal="center"/>
    </xf>
    <xf numFmtId="44" fontId="26" fillId="5" borderId="6" xfId="3" applyFont="1" applyFill="1" applyBorder="1" applyAlignment="1">
      <alignment horizontal="center"/>
    </xf>
    <xf numFmtId="0" fontId="26" fillId="0" borderId="17" xfId="2" applyFont="1" applyFill="1" applyBorder="1" applyAlignment="1">
      <alignment horizontal="center"/>
    </xf>
    <xf numFmtId="44" fontId="26" fillId="0" borderId="17" xfId="3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0" fillId="0" borderId="18" xfId="1" applyNumberFormat="1" applyFont="1" applyFill="1" applyBorder="1"/>
    <xf numFmtId="43" fontId="0" fillId="0" borderId="7" xfId="1" applyFont="1" applyFill="1" applyBorder="1"/>
    <xf numFmtId="0" fontId="26" fillId="0" borderId="7" xfId="2" applyFont="1" applyFill="1" applyBorder="1" applyAlignment="1">
      <alignment horizontal="center"/>
    </xf>
    <xf numFmtId="44" fontId="26" fillId="5" borderId="7" xfId="3" applyFont="1" applyFill="1" applyBorder="1" applyAlignment="1">
      <alignment horizontal="center"/>
    </xf>
    <xf numFmtId="44" fontId="26" fillId="5" borderId="15" xfId="3" applyFont="1" applyFill="1" applyBorder="1" applyAlignment="1">
      <alignment horizontal="center"/>
    </xf>
    <xf numFmtId="164" fontId="0" fillId="11" borderId="16" xfId="1" applyNumberFormat="1" applyFont="1" applyFill="1" applyBorder="1"/>
    <xf numFmtId="0" fontId="27" fillId="3" borderId="14" xfId="2" applyFont="1" applyFill="1" applyBorder="1" applyAlignment="1">
      <alignment horizontal="center"/>
    </xf>
    <xf numFmtId="43" fontId="3" fillId="0" borderId="6" xfId="1" applyFont="1" applyFill="1" applyBorder="1"/>
    <xf numFmtId="0" fontId="25" fillId="9" borderId="7" xfId="2" applyFont="1" applyFill="1" applyBorder="1" applyAlignment="1">
      <alignment horizontal="center"/>
    </xf>
    <xf numFmtId="0" fontId="26" fillId="0" borderId="13" xfId="2" applyFont="1" applyBorder="1" applyAlignment="1">
      <alignment horizontal="center"/>
    </xf>
    <xf numFmtId="43" fontId="0" fillId="0" borderId="1" xfId="1" applyFont="1" applyFill="1" applyBorder="1" applyAlignment="1">
      <alignment horizontal="right"/>
    </xf>
    <xf numFmtId="43" fontId="0" fillId="0" borderId="1" xfId="1" applyFont="1" applyFill="1" applyBorder="1" applyAlignment="1">
      <alignment horizontal="center"/>
    </xf>
    <xf numFmtId="44" fontId="27" fillId="0" borderId="6" xfId="3" applyFont="1" applyFill="1" applyBorder="1" applyAlignment="1">
      <alignment horizontal="center"/>
    </xf>
    <xf numFmtId="0" fontId="27" fillId="0" borderId="6" xfId="2" applyFont="1" applyFill="1" applyBorder="1" applyAlignment="1">
      <alignment horizontal="center"/>
    </xf>
    <xf numFmtId="0" fontId="26" fillId="0" borderId="6" xfId="2" applyFont="1" applyFill="1" applyBorder="1" applyAlignment="1">
      <alignment horizontal="center"/>
    </xf>
    <xf numFmtId="44" fontId="26" fillId="5" borderId="17" xfId="3" applyFont="1" applyFill="1" applyBorder="1" applyAlignment="1">
      <alignment horizontal="center"/>
    </xf>
    <xf numFmtId="164" fontId="0" fillId="3" borderId="11" xfId="1" applyNumberFormat="1" applyFont="1" applyFill="1" applyBorder="1"/>
    <xf numFmtId="164" fontId="0" fillId="0" borderId="11" xfId="1" applyNumberFormat="1" applyFont="1" applyFill="1" applyBorder="1"/>
    <xf numFmtId="164" fontId="3" fillId="3" borderId="11" xfId="1" applyNumberFormat="1" applyFont="1" applyFill="1" applyBorder="1"/>
    <xf numFmtId="43" fontId="3" fillId="0" borderId="7" xfId="1" applyFont="1" applyFill="1" applyBorder="1"/>
    <xf numFmtId="0" fontId="0" fillId="0" borderId="1" xfId="0" applyFont="1" applyFill="1" applyBorder="1"/>
    <xf numFmtId="0" fontId="0" fillId="0" borderId="1" xfId="0" applyFont="1" applyBorder="1"/>
    <xf numFmtId="44" fontId="0" fillId="0" borderId="1" xfId="3" applyFont="1" applyFill="1" applyBorder="1"/>
    <xf numFmtId="0" fontId="26" fillId="0" borderId="4" xfId="2" applyFont="1" applyBorder="1" applyAlignment="1">
      <alignment horizontal="center"/>
    </xf>
    <xf numFmtId="0" fontId="27" fillId="3" borderId="12" xfId="2" applyFont="1" applyFill="1" applyBorder="1" applyAlignment="1">
      <alignment horizontal="center"/>
    </xf>
    <xf numFmtId="44" fontId="27" fillId="3" borderId="0" xfId="3" applyFont="1" applyFill="1" applyBorder="1" applyAlignment="1">
      <alignment horizontal="center"/>
    </xf>
    <xf numFmtId="44" fontId="27" fillId="0" borderId="18" xfId="3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4" fontId="0" fillId="5" borderId="6" xfId="3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0" fillId="5" borderId="1" xfId="3" applyFont="1" applyFill="1" applyBorder="1" applyAlignment="1">
      <alignment horizontal="center"/>
    </xf>
    <xf numFmtId="43" fontId="3" fillId="3" borderId="6" xfId="1" applyFont="1" applyFill="1" applyBorder="1"/>
    <xf numFmtId="0" fontId="27" fillId="3" borderId="6" xfId="2" applyFont="1" applyFill="1" applyBorder="1" applyAlignment="1">
      <alignment horizontal="center"/>
    </xf>
    <xf numFmtId="44" fontId="27" fillId="3" borderId="6" xfId="3" applyFont="1" applyFill="1" applyBorder="1" applyAlignment="1">
      <alignment horizontal="center"/>
    </xf>
    <xf numFmtId="0" fontId="27" fillId="3" borderId="4" xfId="2" applyFont="1" applyFill="1" applyBorder="1" applyAlignment="1">
      <alignment horizontal="center"/>
    </xf>
    <xf numFmtId="0" fontId="26" fillId="6" borderId="1" xfId="2" applyFont="1" applyFill="1" applyBorder="1" applyAlignment="1">
      <alignment horizontal="center"/>
    </xf>
    <xf numFmtId="0" fontId="26" fillId="0" borderId="7" xfId="2" applyFont="1" applyBorder="1" applyAlignment="1">
      <alignment horizontal="center"/>
    </xf>
    <xf numFmtId="44" fontId="2" fillId="0" borderId="1" xfId="3" applyFont="1" applyFill="1" applyBorder="1"/>
    <xf numFmtId="164" fontId="2" fillId="0" borderId="2" xfId="1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/>
    </xf>
    <xf numFmtId="0" fontId="27" fillId="3" borderId="7" xfId="2" applyFont="1" applyFill="1" applyBorder="1" applyAlignment="1">
      <alignment horizontal="center"/>
    </xf>
    <xf numFmtId="44" fontId="27" fillId="3" borderId="7" xfId="3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44" fontId="0" fillId="0" borderId="1" xfId="3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4" fontId="0" fillId="0" borderId="1" xfId="3" applyFont="1" applyFill="1" applyBorder="1" applyAlignment="1">
      <alignment horizontal="left"/>
    </xf>
    <xf numFmtId="0" fontId="0" fillId="0" borderId="0" xfId="0" applyFont="1" applyBorder="1"/>
    <xf numFmtId="44" fontId="0" fillId="0" borderId="0" xfId="3" applyFont="1" applyFill="1"/>
    <xf numFmtId="164" fontId="3" fillId="0" borderId="6" xfId="1" applyNumberFormat="1" applyFont="1" applyFill="1" applyBorder="1"/>
    <xf numFmtId="43" fontId="2" fillId="0" borderId="1" xfId="1" applyFont="1" applyFill="1" applyBorder="1" applyAlignment="1">
      <alignment horizontal="center"/>
    </xf>
    <xf numFmtId="44" fontId="2" fillId="0" borderId="1" xfId="3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44" fontId="6" fillId="3" borderId="1" xfId="3" applyFont="1" applyFill="1" applyBorder="1" applyAlignment="1">
      <alignment horizontal="center"/>
    </xf>
    <xf numFmtId="44" fontId="0" fillId="0" borderId="0" xfId="0" applyNumberFormat="1"/>
    <xf numFmtId="0" fontId="22" fillId="0" borderId="0" xfId="0" applyFont="1" applyAlignment="1">
      <alignment horizontal="center"/>
    </xf>
    <xf numFmtId="164" fontId="30" fillId="14" borderId="1" xfId="1" applyNumberFormat="1" applyFont="1" applyFill="1" applyBorder="1" applyAlignment="1">
      <alignment horizontal="center"/>
    </xf>
    <xf numFmtId="164" fontId="23" fillId="4" borderId="1" xfId="1" applyNumberFormat="1" applyFont="1" applyFill="1" applyBorder="1" applyAlignment="1">
      <alignment horizontal="center"/>
    </xf>
    <xf numFmtId="164" fontId="22" fillId="0" borderId="0" xfId="1" applyNumberFormat="1" applyFont="1" applyBorder="1"/>
    <xf numFmtId="0" fontId="18" fillId="0" borderId="0" xfId="0" applyFont="1"/>
    <xf numFmtId="0" fontId="29" fillId="2" borderId="1" xfId="0" applyFont="1" applyFill="1" applyBorder="1" applyAlignment="1">
      <alignment horizontal="center" wrapText="1"/>
    </xf>
    <xf numFmtId="43" fontId="18" fillId="0" borderId="1" xfId="1" applyFont="1" applyFill="1" applyBorder="1"/>
    <xf numFmtId="43" fontId="18" fillId="3" borderId="1" xfId="1" applyFont="1" applyFill="1" applyBorder="1"/>
    <xf numFmtId="43" fontId="28" fillId="3" borderId="1" xfId="1" applyFont="1" applyFill="1" applyBorder="1"/>
    <xf numFmtId="43" fontId="28" fillId="0" borderId="1" xfId="1" applyFont="1" applyFill="1" applyBorder="1"/>
    <xf numFmtId="43" fontId="29" fillId="4" borderId="1" xfId="1" applyFont="1" applyFill="1" applyBorder="1" applyAlignment="1">
      <alignment horizontal="center"/>
    </xf>
    <xf numFmtId="43" fontId="28" fillId="3" borderId="4" xfId="1" applyFont="1" applyFill="1" applyBorder="1"/>
    <xf numFmtId="43" fontId="18" fillId="0" borderId="6" xfId="1" applyFont="1" applyFill="1" applyBorder="1"/>
    <xf numFmtId="43" fontId="18" fillId="0" borderId="7" xfId="1" applyFont="1" applyFill="1" applyBorder="1"/>
    <xf numFmtId="43" fontId="28" fillId="0" borderId="6" xfId="1" applyFont="1" applyFill="1" applyBorder="1"/>
    <xf numFmtId="43" fontId="18" fillId="0" borderId="1" xfId="1" applyFont="1" applyFill="1" applyBorder="1" applyAlignment="1">
      <alignment horizontal="right"/>
    </xf>
    <xf numFmtId="43" fontId="18" fillId="0" borderId="1" xfId="1" applyFont="1" applyFill="1" applyBorder="1" applyAlignment="1">
      <alignment horizontal="center"/>
    </xf>
    <xf numFmtId="43" fontId="32" fillId="0" borderId="1" xfId="1" applyFont="1" applyFill="1" applyBorder="1"/>
    <xf numFmtId="0" fontId="18" fillId="0" borderId="0" xfId="0" applyFont="1" applyFill="1"/>
    <xf numFmtId="43" fontId="28" fillId="3" borderId="7" xfId="1" applyFont="1" applyFill="1" applyBorder="1"/>
    <xf numFmtId="43" fontId="28" fillId="0" borderId="7" xfId="1" applyFont="1" applyFill="1" applyBorder="1"/>
    <xf numFmtId="0" fontId="18" fillId="0" borderId="1" xfId="0" applyFont="1" applyFill="1" applyBorder="1"/>
    <xf numFmtId="43" fontId="28" fillId="0" borderId="2" xfId="1" applyFont="1" applyFill="1" applyBorder="1"/>
    <xf numFmtId="43" fontId="28" fillId="3" borderId="6" xfId="1" applyFont="1" applyFill="1" applyBorder="1"/>
    <xf numFmtId="43" fontId="29" fillId="0" borderId="1" xfId="1" applyFont="1" applyFill="1" applyBorder="1" applyAlignment="1">
      <alignment horizontal="center"/>
    </xf>
    <xf numFmtId="43" fontId="28" fillId="0" borderId="1" xfId="1" applyFont="1" applyFill="1" applyBorder="1" applyAlignment="1">
      <alignment horizontal="center"/>
    </xf>
    <xf numFmtId="43" fontId="29" fillId="2" borderId="1" xfId="1" applyFont="1" applyFill="1" applyBorder="1" applyAlignment="1">
      <alignment horizontal="right" wrapText="1"/>
    </xf>
    <xf numFmtId="43" fontId="7" fillId="0" borderId="1" xfId="1" applyFont="1" applyFill="1" applyBorder="1" applyAlignment="1">
      <alignment horizontal="right"/>
    </xf>
    <xf numFmtId="43" fontId="31" fillId="3" borderId="1" xfId="1" applyFont="1" applyFill="1" applyBorder="1" applyAlignment="1">
      <alignment horizontal="right"/>
    </xf>
    <xf numFmtId="43" fontId="31" fillId="0" borderId="1" xfId="1" applyFont="1" applyFill="1" applyBorder="1" applyAlignment="1">
      <alignment horizontal="right"/>
    </xf>
    <xf numFmtId="43" fontId="29" fillId="0" borderId="1" xfId="1" applyFont="1" applyFill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43" fontId="18" fillId="0" borderId="0" xfId="1" applyFont="1" applyFill="1" applyAlignment="1">
      <alignment horizontal="right"/>
    </xf>
    <xf numFmtId="43" fontId="31" fillId="3" borderId="4" xfId="1" applyFont="1" applyFill="1" applyBorder="1" applyAlignment="1">
      <alignment horizontal="right"/>
    </xf>
    <xf numFmtId="43" fontId="7" fillId="0" borderId="6" xfId="1" applyFont="1" applyFill="1" applyBorder="1" applyAlignment="1">
      <alignment horizontal="right"/>
    </xf>
    <xf numFmtId="43" fontId="14" fillId="0" borderId="6" xfId="1" applyFont="1" applyFill="1" applyBorder="1" applyAlignment="1">
      <alignment horizontal="right"/>
    </xf>
    <xf numFmtId="43" fontId="7" fillId="0" borderId="17" xfId="1" applyFont="1" applyFill="1" applyBorder="1" applyAlignment="1">
      <alignment horizontal="right"/>
    </xf>
    <xf numFmtId="43" fontId="7" fillId="0" borderId="7" xfId="1" applyFont="1" applyFill="1" applyBorder="1" applyAlignment="1">
      <alignment horizontal="right"/>
    </xf>
    <xf numFmtId="43" fontId="7" fillId="0" borderId="15" xfId="1" applyFont="1" applyFill="1" applyBorder="1" applyAlignment="1">
      <alignment horizontal="right"/>
    </xf>
    <xf numFmtId="43" fontId="29" fillId="4" borderId="1" xfId="1" applyFont="1" applyFill="1" applyBorder="1" applyAlignment="1">
      <alignment horizontal="right"/>
    </xf>
    <xf numFmtId="43" fontId="7" fillId="3" borderId="1" xfId="1" applyFont="1" applyFill="1" applyBorder="1" applyAlignment="1">
      <alignment horizontal="right"/>
    </xf>
    <xf numFmtId="43" fontId="31" fillId="0" borderId="6" xfId="1" applyFont="1" applyFill="1" applyBorder="1" applyAlignment="1">
      <alignment horizontal="right"/>
    </xf>
    <xf numFmtId="43" fontId="31" fillId="3" borderId="6" xfId="1" applyFont="1" applyFill="1" applyBorder="1" applyAlignment="1">
      <alignment horizontal="right"/>
    </xf>
    <xf numFmtId="43" fontId="28" fillId="0" borderId="1" xfId="1" applyFont="1" applyFill="1" applyBorder="1" applyAlignment="1">
      <alignment horizontal="right"/>
    </xf>
    <xf numFmtId="43" fontId="28" fillId="3" borderId="1" xfId="1" applyFont="1" applyFill="1" applyBorder="1" applyAlignment="1">
      <alignment horizontal="right"/>
    </xf>
    <xf numFmtId="43" fontId="28" fillId="0" borderId="7" xfId="1" applyFont="1" applyFill="1" applyBorder="1" applyAlignment="1">
      <alignment horizontal="right"/>
    </xf>
    <xf numFmtId="43" fontId="28" fillId="0" borderId="0" xfId="1" applyFont="1" applyFill="1" applyBorder="1"/>
    <xf numFmtId="43" fontId="31" fillId="0" borderId="4" xfId="1" applyFont="1" applyFill="1" applyBorder="1" applyAlignment="1">
      <alignment horizontal="right"/>
    </xf>
    <xf numFmtId="0" fontId="8" fillId="0" borderId="4" xfId="2" applyFont="1" applyFill="1" applyBorder="1" applyAlignment="1">
      <alignment horizontal="center"/>
    </xf>
    <xf numFmtId="44" fontId="17" fillId="12" borderId="1" xfId="3" applyFont="1" applyFill="1" applyBorder="1" applyAlignment="1">
      <alignment horizontal="center"/>
    </xf>
    <xf numFmtId="44" fontId="4" fillId="5" borderId="1" xfId="3" applyFont="1" applyFill="1" applyBorder="1" applyAlignment="1">
      <alignment horizontal="center"/>
    </xf>
    <xf numFmtId="44" fontId="13" fillId="3" borderId="1" xfId="3" applyFont="1" applyFill="1" applyBorder="1" applyAlignment="1">
      <alignment horizontal="center"/>
    </xf>
    <xf numFmtId="44" fontId="13" fillId="0" borderId="1" xfId="3" applyFont="1" applyFill="1" applyBorder="1" applyAlignment="1">
      <alignment horizontal="center"/>
    </xf>
    <xf numFmtId="44" fontId="13" fillId="5" borderId="1" xfId="3" applyFont="1" applyFill="1" applyBorder="1" applyAlignment="1">
      <alignment horizontal="center"/>
    </xf>
    <xf numFmtId="44" fontId="19" fillId="4" borderId="1" xfId="3" applyFont="1" applyFill="1" applyBorder="1" applyAlignment="1">
      <alignment horizontal="center"/>
    </xf>
    <xf numFmtId="44" fontId="4" fillId="0" borderId="1" xfId="3" applyFont="1" applyFill="1" applyBorder="1"/>
    <xf numFmtId="44" fontId="5" fillId="0" borderId="1" xfId="3" applyFont="1" applyFill="1" applyBorder="1" applyAlignment="1">
      <alignment horizontal="center"/>
    </xf>
    <xf numFmtId="44" fontId="16" fillId="5" borderId="0" xfId="3" applyFont="1" applyFill="1"/>
    <xf numFmtId="44" fontId="13" fillId="3" borderId="4" xfId="3" applyFont="1" applyFill="1" applyBorder="1" applyAlignment="1">
      <alignment horizontal="center"/>
    </xf>
    <xf numFmtId="44" fontId="4" fillId="0" borderId="6" xfId="3" applyFont="1" applyFill="1" applyBorder="1"/>
    <xf numFmtId="44" fontId="5" fillId="0" borderId="6" xfId="3" applyFont="1" applyFill="1" applyBorder="1" applyAlignment="1">
      <alignment horizontal="center"/>
    </xf>
    <xf numFmtId="44" fontId="4" fillId="5" borderId="6" xfId="3" applyFont="1" applyFill="1" applyBorder="1" applyAlignment="1">
      <alignment horizontal="center"/>
    </xf>
    <xf numFmtId="44" fontId="4" fillId="0" borderId="1" xfId="3" applyFont="1" applyFill="1" applyBorder="1" applyAlignment="1">
      <alignment horizontal="center"/>
    </xf>
    <xf numFmtId="44" fontId="4" fillId="5" borderId="7" xfId="3" applyFont="1" applyFill="1" applyBorder="1" applyAlignment="1">
      <alignment horizontal="center"/>
    </xf>
    <xf numFmtId="44" fontId="4" fillId="5" borderId="15" xfId="3" applyFont="1" applyFill="1" applyBorder="1" applyAlignment="1">
      <alignment horizontal="center"/>
    </xf>
    <xf numFmtId="44" fontId="13" fillId="0" borderId="6" xfId="3" applyFont="1" applyFill="1" applyBorder="1" applyAlignment="1">
      <alignment horizontal="center"/>
    </xf>
    <xf numFmtId="44" fontId="4" fillId="5" borderId="17" xfId="3" applyFont="1" applyFill="1" applyBorder="1" applyAlignment="1">
      <alignment horizontal="center"/>
    </xf>
    <xf numFmtId="44" fontId="16" fillId="0" borderId="1" xfId="3" applyFont="1" applyFill="1" applyBorder="1"/>
    <xf numFmtId="44" fontId="16" fillId="5" borderId="1" xfId="3" applyFont="1" applyFill="1" applyBorder="1" applyAlignment="1">
      <alignment horizontal="center"/>
    </xf>
    <xf numFmtId="44" fontId="13" fillId="3" borderId="6" xfId="3" applyFont="1" applyFill="1" applyBorder="1" applyAlignment="1">
      <alignment horizontal="center"/>
    </xf>
    <xf numFmtId="44" fontId="13" fillId="0" borderId="4" xfId="3" applyFont="1" applyFill="1" applyBorder="1" applyAlignment="1">
      <alignment horizontal="center"/>
    </xf>
    <xf numFmtId="44" fontId="19" fillId="0" borderId="1" xfId="3" applyFont="1" applyFill="1" applyBorder="1"/>
    <xf numFmtId="44" fontId="13" fillId="3" borderId="7" xfId="3" applyFont="1" applyFill="1" applyBorder="1" applyAlignment="1">
      <alignment horizontal="center"/>
    </xf>
    <xf numFmtId="44" fontId="16" fillId="0" borderId="1" xfId="3" applyFont="1" applyFill="1" applyBorder="1" applyAlignment="1">
      <alignment horizontal="center"/>
    </xf>
    <xf numFmtId="44" fontId="16" fillId="0" borderId="1" xfId="3" applyFont="1" applyFill="1" applyBorder="1" applyAlignment="1">
      <alignment horizontal="left"/>
    </xf>
    <xf numFmtId="44" fontId="16" fillId="0" borderId="0" xfId="3" applyFont="1" applyFill="1"/>
    <xf numFmtId="164" fontId="30" fillId="14" borderId="2" xfId="1" applyNumberFormat="1" applyFont="1" applyFill="1" applyBorder="1" applyAlignment="1">
      <alignment horizontal="center"/>
    </xf>
    <xf numFmtId="164" fontId="22" fillId="0" borderId="2" xfId="1" applyNumberFormat="1" applyFont="1" applyBorder="1"/>
    <xf numFmtId="164" fontId="22" fillId="0" borderId="2" xfId="1" applyNumberFormat="1" applyFont="1" applyBorder="1" applyAlignment="1">
      <alignment horizontal="center"/>
    </xf>
    <xf numFmtId="164" fontId="22" fillId="3" borderId="2" xfId="1" applyNumberFormat="1" applyFont="1" applyFill="1" applyBorder="1"/>
    <xf numFmtId="164" fontId="29" fillId="4" borderId="2" xfId="1" applyNumberFormat="1" applyFont="1" applyFill="1" applyBorder="1" applyAlignment="1">
      <alignment horizontal="center"/>
    </xf>
    <xf numFmtId="164" fontId="21" fillId="0" borderId="18" xfId="1" applyNumberFormat="1" applyFont="1" applyFill="1" applyBorder="1"/>
    <xf numFmtId="164" fontId="22" fillId="0" borderId="18" xfId="1" applyNumberFormat="1" applyFont="1" applyBorder="1"/>
    <xf numFmtId="0" fontId="0" fillId="0" borderId="3" xfId="0" applyFill="1" applyBorder="1"/>
    <xf numFmtId="0" fontId="0" fillId="0" borderId="0" xfId="0" applyFill="1" applyBorder="1"/>
    <xf numFmtId="43" fontId="18" fillId="3" borderId="1" xfId="1" applyFont="1" applyFill="1" applyBorder="1" applyAlignment="1">
      <alignment horizontal="right"/>
    </xf>
    <xf numFmtId="43" fontId="18" fillId="0" borderId="0" xfId="1" applyFont="1" applyFill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2" fillId="16" borderId="1" xfId="2" applyFont="1" applyFill="1" applyBorder="1" applyAlignment="1">
      <alignment horizontal="center"/>
    </xf>
    <xf numFmtId="44" fontId="33" fillId="5" borderId="0" xfId="3" applyFont="1" applyFill="1"/>
    <xf numFmtId="0" fontId="2" fillId="4" borderId="0" xfId="0" applyFont="1" applyFill="1"/>
    <xf numFmtId="43" fontId="0" fillId="0" borderId="0" xfId="0" applyNumberFormat="1"/>
    <xf numFmtId="43" fontId="0" fillId="5" borderId="0" xfId="1" applyFont="1" applyFill="1"/>
    <xf numFmtId="44" fontId="4" fillId="0" borderId="6" xfId="3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44" fontId="13" fillId="0" borderId="3" xfId="3" applyFont="1" applyFill="1" applyBorder="1" applyAlignment="1">
      <alignment horizontal="center"/>
    </xf>
    <xf numFmtId="164" fontId="1" fillId="0" borderId="1" xfId="1" applyNumberFormat="1" applyFont="1" applyBorder="1"/>
    <xf numFmtId="164" fontId="3" fillId="0" borderId="1" xfId="1" applyNumberFormat="1" applyFont="1" applyBorder="1"/>
    <xf numFmtId="164" fontId="0" fillId="0" borderId="1" xfId="1" applyNumberFormat="1" applyFont="1" applyBorder="1" applyAlignment="1">
      <alignment horizontal="left"/>
    </xf>
    <xf numFmtId="164" fontId="0" fillId="0" borderId="1" xfId="0" applyNumberFormat="1" applyBorder="1"/>
    <xf numFmtId="164" fontId="34" fillId="3" borderId="1" xfId="1" applyNumberFormat="1" applyFont="1" applyFill="1" applyBorder="1"/>
    <xf numFmtId="164" fontId="16" fillId="9" borderId="1" xfId="1" applyNumberFormat="1" applyFont="1" applyFill="1" applyBorder="1"/>
    <xf numFmtId="164" fontId="22" fillId="0" borderId="2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17" fillId="3" borderId="2" xfId="1" applyNumberFormat="1" applyFont="1" applyFill="1" applyBorder="1"/>
    <xf numFmtId="164" fontId="17" fillId="3" borderId="1" xfId="1" applyNumberFormat="1" applyFont="1" applyFill="1" applyBorder="1"/>
    <xf numFmtId="164" fontId="3" fillId="2" borderId="1" xfId="1" applyNumberFormat="1" applyFont="1" applyFill="1" applyBorder="1"/>
    <xf numFmtId="3" fontId="3" fillId="2" borderId="0" xfId="0" applyNumberFormat="1" applyFont="1" applyFill="1" applyAlignment="1">
      <alignment horizontal="right"/>
    </xf>
    <xf numFmtId="164" fontId="3" fillId="0" borderId="0" xfId="0" applyNumberFormat="1" applyFont="1"/>
    <xf numFmtId="164" fontId="34" fillId="0" borderId="2" xfId="1" applyNumberFormat="1" applyFont="1" applyFill="1" applyBorder="1"/>
    <xf numFmtId="164" fontId="3" fillId="0" borderId="0" xfId="0" applyNumberFormat="1" applyFont="1" applyFill="1"/>
    <xf numFmtId="44" fontId="4" fillId="17" borderId="1" xfId="3" applyFont="1" applyFill="1" applyBorder="1" applyAlignment="1">
      <alignment horizontal="center"/>
    </xf>
    <xf numFmtId="0" fontId="0" fillId="17" borderId="0" xfId="0" applyFill="1"/>
    <xf numFmtId="44" fontId="4" fillId="12" borderId="1" xfId="3" applyFont="1" applyFill="1" applyBorder="1" applyAlignment="1">
      <alignment horizontal="center"/>
    </xf>
    <xf numFmtId="0" fontId="0" fillId="12" borderId="0" xfId="0" applyFill="1"/>
    <xf numFmtId="3" fontId="0" fillId="0" borderId="0" xfId="0" applyNumberFormat="1"/>
    <xf numFmtId="164" fontId="0" fillId="0" borderId="0" xfId="0" applyNumberFormat="1"/>
    <xf numFmtId="43" fontId="0" fillId="3" borderId="0" xfId="1" applyFont="1" applyFill="1"/>
    <xf numFmtId="3" fontId="0" fillId="0" borderId="0" xfId="0" applyNumberFormat="1" applyFill="1"/>
    <xf numFmtId="0" fontId="0" fillId="0" borderId="0" xfId="0" applyFill="1" applyAlignment="1">
      <alignment horizontal="right"/>
    </xf>
    <xf numFmtId="164" fontId="0" fillId="0" borderId="0" xfId="1" applyNumberFormat="1" applyFont="1" applyFill="1" applyBorder="1"/>
    <xf numFmtId="43" fontId="18" fillId="0" borderId="0" xfId="1" applyFont="1"/>
    <xf numFmtId="43" fontId="1" fillId="0" borderId="0" xfId="1" applyFont="1" applyFill="1" applyBorder="1"/>
    <xf numFmtId="0" fontId="0" fillId="0" borderId="0" xfId="1" applyNumberFormat="1" applyFont="1" applyFill="1" applyBorder="1"/>
    <xf numFmtId="44" fontId="19" fillId="0" borderId="1" xfId="3" applyFont="1" applyFill="1" applyBorder="1" applyAlignment="1">
      <alignment horizontal="center"/>
    </xf>
    <xf numFmtId="164" fontId="29" fillId="0" borderId="2" xfId="1" applyNumberFormat="1" applyFont="1" applyFill="1" applyBorder="1" applyAlignment="1">
      <alignment horizontal="center"/>
    </xf>
    <xf numFmtId="164" fontId="23" fillId="0" borderId="1" xfId="1" applyNumberFormat="1" applyFont="1" applyFill="1" applyBorder="1" applyAlignment="1">
      <alignment horizontal="center"/>
    </xf>
    <xf numFmtId="164" fontId="22" fillId="0" borderId="0" xfId="1" applyNumberFormat="1" applyFont="1" applyFill="1" applyBorder="1"/>
    <xf numFmtId="44" fontId="16" fillId="0" borderId="0" xfId="3" applyFont="1" applyFill="1" applyBorder="1"/>
    <xf numFmtId="164" fontId="34" fillId="0" borderId="1" xfId="1" applyNumberFormat="1" applyFont="1" applyFill="1" applyBorder="1"/>
    <xf numFmtId="0" fontId="0" fillId="0" borderId="7" xfId="0" applyFill="1" applyBorder="1"/>
    <xf numFmtId="0" fontId="20" fillId="0" borderId="0" xfId="0" applyFont="1"/>
    <xf numFmtId="3" fontId="35" fillId="9" borderId="0" xfId="0" applyNumberFormat="1" applyFont="1" applyFill="1"/>
    <xf numFmtId="43" fontId="36" fillId="0" borderId="0" xfId="1" applyFont="1"/>
    <xf numFmtId="164" fontId="37" fillId="0" borderId="1" xfId="1" applyNumberFormat="1" applyFont="1" applyBorder="1"/>
    <xf numFmtId="0" fontId="37" fillId="0" borderId="0" xfId="0" applyFont="1"/>
  </cellXfs>
  <cellStyles count="4">
    <cellStyle name="Comma" xfId="1" builtinId="3"/>
    <cellStyle name="Currency" xfId="3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8"/>
  <sheetViews>
    <sheetView workbookViewId="0">
      <selection activeCell="M13" sqref="A1:XFD1048576"/>
    </sheetView>
  </sheetViews>
  <sheetFormatPr defaultRowHeight="15"/>
  <cols>
    <col min="1" max="1" width="11" style="107" bestFit="1" customWidth="1"/>
    <col min="2" max="2" width="11.28515625" style="122" customWidth="1"/>
    <col min="3" max="3" width="17.140625" customWidth="1"/>
    <col min="4" max="4" width="11.5703125" style="46" customWidth="1"/>
    <col min="5" max="5" width="11.28515625" style="11" customWidth="1"/>
    <col min="6" max="6" width="12.7109375" style="65" bestFit="1" customWidth="1"/>
    <col min="7" max="7" width="11.5703125" style="41" customWidth="1"/>
    <col min="8" max="8" width="15.140625" style="137" customWidth="1"/>
  </cols>
  <sheetData>
    <row r="1" spans="1:8">
      <c r="A1" s="93" t="s">
        <v>1</v>
      </c>
      <c r="B1" s="115" t="s">
        <v>2</v>
      </c>
      <c r="C1" s="12" t="s">
        <v>3</v>
      </c>
      <c r="D1" s="42" t="s">
        <v>152</v>
      </c>
      <c r="E1" s="47" t="s">
        <v>150</v>
      </c>
      <c r="F1" s="69" t="s">
        <v>166</v>
      </c>
      <c r="G1" s="56" t="s">
        <v>151</v>
      </c>
      <c r="H1" s="129" t="s">
        <v>153</v>
      </c>
    </row>
    <row r="2" spans="1:8">
      <c r="A2" s="94">
        <v>267.85000000000002</v>
      </c>
      <c r="B2" s="83">
        <v>713.51</v>
      </c>
      <c r="C2" s="14" t="s">
        <v>4</v>
      </c>
      <c r="D2" s="83">
        <v>756.44</v>
      </c>
      <c r="E2" s="49">
        <v>400</v>
      </c>
      <c r="F2" s="65">
        <v>728.6</v>
      </c>
      <c r="G2" s="57">
        <v>500</v>
      </c>
      <c r="H2" s="130">
        <v>600</v>
      </c>
    </row>
    <row r="3" spans="1:8">
      <c r="A3" s="94" t="s">
        <v>0</v>
      </c>
      <c r="B3" s="83">
        <v>917</v>
      </c>
      <c r="C3" s="14" t="s">
        <v>5</v>
      </c>
      <c r="D3" s="83"/>
      <c r="E3" s="48">
        <v>50</v>
      </c>
      <c r="G3" s="57"/>
      <c r="H3" s="130"/>
    </row>
    <row r="4" spans="1:8">
      <c r="A4" s="94">
        <v>18000</v>
      </c>
      <c r="B4" s="83"/>
      <c r="C4" s="14" t="s">
        <v>6</v>
      </c>
      <c r="D4" s="84">
        <v>63928.66</v>
      </c>
      <c r="E4" s="49">
        <v>86500</v>
      </c>
      <c r="G4" s="57">
        <v>81810</v>
      </c>
      <c r="H4" s="130">
        <v>60000</v>
      </c>
    </row>
    <row r="5" spans="1:8">
      <c r="A5" s="94"/>
      <c r="B5" s="83">
        <v>-557592.97</v>
      </c>
      <c r="C5" s="14" t="s">
        <v>7</v>
      </c>
      <c r="D5" s="83"/>
      <c r="E5" s="49"/>
      <c r="G5" s="57"/>
      <c r="H5" s="130"/>
    </row>
    <row r="6" spans="1:8">
      <c r="A6" s="94">
        <v>1059.8499999999999</v>
      </c>
      <c r="B6" s="83">
        <v>1275</v>
      </c>
      <c r="C6" s="14" t="s">
        <v>8</v>
      </c>
      <c r="D6" s="83">
        <v>1135</v>
      </c>
      <c r="E6" s="49">
        <v>1100</v>
      </c>
      <c r="F6" s="65">
        <v>535</v>
      </c>
      <c r="G6" s="57">
        <v>900</v>
      </c>
      <c r="H6" s="130">
        <v>500</v>
      </c>
    </row>
    <row r="7" spans="1:8">
      <c r="A7" s="94"/>
      <c r="B7" s="83"/>
      <c r="C7" s="14" t="s">
        <v>9</v>
      </c>
      <c r="D7" s="83">
        <v>55</v>
      </c>
      <c r="E7" s="49"/>
      <c r="F7" s="65">
        <v>20</v>
      </c>
      <c r="G7" s="57">
        <v>0</v>
      </c>
      <c r="H7" s="130"/>
    </row>
    <row r="8" spans="1:8">
      <c r="A8" s="94"/>
      <c r="B8" s="83"/>
      <c r="C8" s="14" t="s">
        <v>10</v>
      </c>
      <c r="D8" s="83">
        <v>80</v>
      </c>
      <c r="E8" s="49"/>
      <c r="F8" s="65">
        <v>60</v>
      </c>
      <c r="G8" s="57">
        <v>0</v>
      </c>
      <c r="H8" s="130"/>
    </row>
    <row r="9" spans="1:8">
      <c r="A9" s="94">
        <v>621.29999999999995</v>
      </c>
      <c r="B9" s="83">
        <v>641.96</v>
      </c>
      <c r="C9" s="14" t="s">
        <v>11</v>
      </c>
      <c r="D9" s="83">
        <v>590.89</v>
      </c>
      <c r="E9" s="49">
        <v>600</v>
      </c>
      <c r="F9" s="65">
        <v>537.33000000000004</v>
      </c>
      <c r="G9" s="57">
        <v>600</v>
      </c>
      <c r="H9" s="130">
        <v>500</v>
      </c>
    </row>
    <row r="10" spans="1:8">
      <c r="A10" s="94">
        <v>320</v>
      </c>
      <c r="B10" s="83">
        <v>200</v>
      </c>
      <c r="C10" s="14" t="s">
        <v>12</v>
      </c>
      <c r="D10" s="83">
        <v>286</v>
      </c>
      <c r="E10" s="49">
        <v>200</v>
      </c>
      <c r="F10" s="65">
        <v>757.07</v>
      </c>
      <c r="G10" s="57">
        <v>200</v>
      </c>
      <c r="H10" s="130">
        <v>500</v>
      </c>
    </row>
    <row r="11" spans="1:8">
      <c r="A11" s="94"/>
      <c r="B11" s="83"/>
      <c r="C11" s="14" t="s">
        <v>13</v>
      </c>
      <c r="D11" s="83"/>
      <c r="E11" s="49"/>
      <c r="F11" s="65">
        <v>2022</v>
      </c>
      <c r="G11" s="57">
        <v>2000</v>
      </c>
      <c r="H11" s="130">
        <v>500</v>
      </c>
    </row>
    <row r="12" spans="1:8">
      <c r="A12" s="94">
        <v>6023.15</v>
      </c>
      <c r="B12" s="83">
        <v>6562.54</v>
      </c>
      <c r="C12" s="14" t="s">
        <v>14</v>
      </c>
      <c r="D12" s="83">
        <v>6730.46</v>
      </c>
      <c r="E12" s="49">
        <v>7000</v>
      </c>
      <c r="F12" s="65">
        <v>6676.25</v>
      </c>
      <c r="G12" s="57">
        <v>7000</v>
      </c>
      <c r="H12" s="130">
        <v>7000</v>
      </c>
    </row>
    <row r="13" spans="1:8">
      <c r="A13" s="94">
        <v>50305</v>
      </c>
      <c r="B13" s="83">
        <v>61376.89</v>
      </c>
      <c r="C13" s="14" t="s">
        <v>15</v>
      </c>
      <c r="D13" s="83">
        <v>0</v>
      </c>
      <c r="E13" s="49">
        <v>63645</v>
      </c>
      <c r="G13" s="57">
        <v>63645</v>
      </c>
      <c r="H13" s="130">
        <v>63645</v>
      </c>
    </row>
    <row r="14" spans="1:8">
      <c r="A14" s="94">
        <v>850</v>
      </c>
      <c r="B14" s="83">
        <v>700</v>
      </c>
      <c r="C14" s="14" t="s">
        <v>16</v>
      </c>
      <c r="D14" s="83">
        <v>850</v>
      </c>
      <c r="E14" s="49">
        <v>600</v>
      </c>
      <c r="F14" s="65">
        <v>725</v>
      </c>
      <c r="G14" s="57">
        <v>700</v>
      </c>
      <c r="H14" s="130">
        <v>700</v>
      </c>
    </row>
    <row r="15" spans="1:8">
      <c r="A15" s="94"/>
      <c r="B15" s="83"/>
      <c r="C15" s="14" t="s">
        <v>17</v>
      </c>
      <c r="D15" s="83">
        <v>461</v>
      </c>
      <c r="E15" s="49"/>
      <c r="G15" s="57"/>
      <c r="H15" s="130"/>
    </row>
    <row r="16" spans="1:8">
      <c r="A16" s="94">
        <v>73</v>
      </c>
      <c r="B16" s="83">
        <v>121.02</v>
      </c>
      <c r="C16" s="14" t="s">
        <v>18</v>
      </c>
      <c r="D16" s="83">
        <v>289.92</v>
      </c>
      <c r="E16" s="49">
        <v>50</v>
      </c>
      <c r="F16" s="65">
        <v>381.23</v>
      </c>
      <c r="G16" s="57">
        <v>250</v>
      </c>
      <c r="H16" s="130">
        <v>250</v>
      </c>
    </row>
    <row r="17" spans="1:9">
      <c r="A17" s="94">
        <v>96.69</v>
      </c>
      <c r="B17" s="83">
        <v>97.06</v>
      </c>
      <c r="C17" s="14" t="s">
        <v>19</v>
      </c>
      <c r="D17" s="83">
        <v>80.680000000000007</v>
      </c>
      <c r="E17" s="49">
        <v>50</v>
      </c>
      <c r="F17" s="65">
        <v>197.75</v>
      </c>
      <c r="G17" s="57">
        <v>50</v>
      </c>
      <c r="H17" s="130">
        <v>50</v>
      </c>
    </row>
    <row r="18" spans="1:9">
      <c r="A18" s="94">
        <v>1917.67</v>
      </c>
      <c r="B18" s="83">
        <v>2430.38</v>
      </c>
      <c r="C18" s="14" t="s">
        <v>20</v>
      </c>
      <c r="D18" s="83">
        <v>5270.76</v>
      </c>
      <c r="E18" s="49">
        <v>2500</v>
      </c>
      <c r="F18" s="65">
        <v>5349.49</v>
      </c>
      <c r="G18" s="57">
        <v>3000</v>
      </c>
      <c r="H18" s="130">
        <v>5000</v>
      </c>
    </row>
    <row r="19" spans="1:9">
      <c r="A19" s="94">
        <v>2047</v>
      </c>
      <c r="B19" s="83">
        <v>1899</v>
      </c>
      <c r="C19" s="14" t="s">
        <v>21</v>
      </c>
      <c r="D19" s="83">
        <v>2505</v>
      </c>
      <c r="E19" s="49">
        <v>2000</v>
      </c>
      <c r="F19" s="65">
        <v>2369.08</v>
      </c>
      <c r="G19" s="57">
        <v>2500</v>
      </c>
      <c r="H19" s="130">
        <v>3000</v>
      </c>
    </row>
    <row r="20" spans="1:9">
      <c r="A20" s="94">
        <v>891</v>
      </c>
      <c r="B20" s="83">
        <v>1155.5</v>
      </c>
      <c r="C20" s="14" t="s">
        <v>168</v>
      </c>
      <c r="D20" s="83">
        <v>290</v>
      </c>
      <c r="E20" s="49">
        <v>200</v>
      </c>
      <c r="G20" s="57">
        <v>100</v>
      </c>
      <c r="H20" s="130">
        <v>100</v>
      </c>
    </row>
    <row r="21" spans="1:9">
      <c r="A21" s="94">
        <v>6892</v>
      </c>
      <c r="B21" s="83">
        <v>5140</v>
      </c>
      <c r="C21" s="14" t="s">
        <v>22</v>
      </c>
      <c r="D21" s="83">
        <v>4016</v>
      </c>
      <c r="E21" s="49">
        <v>2500</v>
      </c>
      <c r="F21" s="65">
        <v>7989</v>
      </c>
      <c r="G21" s="57">
        <v>4000</v>
      </c>
      <c r="H21" s="130">
        <v>5000</v>
      </c>
    </row>
    <row r="22" spans="1:9">
      <c r="A22" s="94"/>
      <c r="B22" s="83"/>
      <c r="C22" s="14" t="s">
        <v>169</v>
      </c>
      <c r="D22" s="83">
        <v>3997.02</v>
      </c>
      <c r="E22" s="49"/>
      <c r="F22" s="65">
        <v>4027.01</v>
      </c>
      <c r="G22" s="57">
        <v>3000</v>
      </c>
      <c r="H22" s="130">
        <v>3000</v>
      </c>
    </row>
    <row r="23" spans="1:9">
      <c r="A23" s="94">
        <v>1693.87</v>
      </c>
      <c r="B23" s="83">
        <v>1602.45</v>
      </c>
      <c r="C23" s="14" t="s">
        <v>23</v>
      </c>
      <c r="D23" s="83">
        <v>1687.77</v>
      </c>
      <c r="E23" s="49">
        <v>1500</v>
      </c>
      <c r="F23" s="65">
        <v>1687.16</v>
      </c>
      <c r="G23" s="57">
        <v>1500</v>
      </c>
      <c r="H23" s="130">
        <v>1500</v>
      </c>
    </row>
    <row r="24" spans="1:9">
      <c r="A24" s="94"/>
      <c r="B24" s="83">
        <v>301</v>
      </c>
      <c r="C24" s="14" t="s">
        <v>24</v>
      </c>
      <c r="D24" s="83">
        <v>178</v>
      </c>
      <c r="E24" s="49"/>
      <c r="F24" s="65">
        <v>780.4</v>
      </c>
      <c r="G24" s="57">
        <v>0</v>
      </c>
      <c r="H24" s="130"/>
    </row>
    <row r="25" spans="1:9">
      <c r="A25" s="94">
        <v>1428</v>
      </c>
      <c r="B25" s="83">
        <v>1666.55</v>
      </c>
      <c r="C25" s="14" t="s">
        <v>25</v>
      </c>
      <c r="D25" s="83">
        <v>2674.6</v>
      </c>
      <c r="E25" s="49">
        <v>1000</v>
      </c>
      <c r="F25" s="65">
        <v>2608.85</v>
      </c>
      <c r="G25" s="57">
        <v>1700</v>
      </c>
      <c r="H25" s="130">
        <v>2000</v>
      </c>
    </row>
    <row r="26" spans="1:9">
      <c r="A26" s="94">
        <v>960</v>
      </c>
      <c r="B26" s="83">
        <v>1680</v>
      </c>
      <c r="C26" s="14" t="s">
        <v>26</v>
      </c>
      <c r="D26" s="83">
        <v>0</v>
      </c>
      <c r="E26" s="49">
        <v>1800</v>
      </c>
      <c r="G26" s="57">
        <v>960</v>
      </c>
      <c r="H26" s="130">
        <v>1500</v>
      </c>
    </row>
    <row r="27" spans="1:9">
      <c r="A27" s="94">
        <v>1766.3</v>
      </c>
      <c r="B27" s="83">
        <v>3198.88</v>
      </c>
      <c r="C27" s="14" t="s">
        <v>27</v>
      </c>
      <c r="D27" s="83">
        <v>56330.8</v>
      </c>
      <c r="E27" s="49">
        <v>2500</v>
      </c>
      <c r="F27" s="65">
        <v>2105.65</v>
      </c>
      <c r="G27" s="57">
        <v>2500</v>
      </c>
      <c r="H27" s="130">
        <v>2500</v>
      </c>
    </row>
    <row r="28" spans="1:9">
      <c r="A28" s="94">
        <v>40</v>
      </c>
      <c r="B28" s="83">
        <v>61</v>
      </c>
      <c r="C28" s="14" t="s">
        <v>28</v>
      </c>
      <c r="D28" s="83">
        <v>48</v>
      </c>
      <c r="E28" s="49">
        <v>40</v>
      </c>
      <c r="F28" s="65">
        <v>48.71</v>
      </c>
      <c r="G28" s="57">
        <v>40</v>
      </c>
      <c r="H28" s="130">
        <v>40</v>
      </c>
    </row>
    <row r="29" spans="1:9">
      <c r="A29" s="94"/>
      <c r="B29" s="83">
        <v>160</v>
      </c>
      <c r="C29" s="14" t="s">
        <v>29</v>
      </c>
      <c r="D29" s="83">
        <v>0</v>
      </c>
      <c r="E29" s="49"/>
      <c r="F29" s="65">
        <v>320</v>
      </c>
      <c r="G29" s="57">
        <v>150</v>
      </c>
      <c r="H29" s="130">
        <v>150</v>
      </c>
    </row>
    <row r="30" spans="1:9">
      <c r="A30" s="94">
        <v>122.33</v>
      </c>
      <c r="B30" s="83">
        <v>394.57</v>
      </c>
      <c r="C30" s="14" t="s">
        <v>30</v>
      </c>
      <c r="D30" s="83">
        <v>3366.41</v>
      </c>
      <c r="E30" s="49">
        <v>400</v>
      </c>
      <c r="F30" s="65">
        <v>111.53</v>
      </c>
      <c r="G30" s="57">
        <v>400</v>
      </c>
      <c r="H30" s="130">
        <v>400</v>
      </c>
    </row>
    <row r="31" spans="1:9">
      <c r="A31" s="94">
        <v>464.1</v>
      </c>
      <c r="B31" s="83">
        <v>563.37</v>
      </c>
      <c r="C31" s="14" t="s">
        <v>31</v>
      </c>
      <c r="D31" s="83">
        <v>320</v>
      </c>
      <c r="E31" s="49">
        <v>545</v>
      </c>
      <c r="G31" s="57">
        <v>545</v>
      </c>
      <c r="H31" s="130">
        <v>534</v>
      </c>
      <c r="I31" s="85"/>
    </row>
    <row r="32" spans="1:9">
      <c r="A32" s="94">
        <v>22075.9</v>
      </c>
      <c r="B32" s="83">
        <v>22052.78</v>
      </c>
      <c r="C32" s="14" t="s">
        <v>32</v>
      </c>
      <c r="D32" s="83">
        <v>3817.7</v>
      </c>
      <c r="E32" s="49">
        <v>22070</v>
      </c>
      <c r="F32" s="65">
        <v>3865.42</v>
      </c>
      <c r="G32" s="57">
        <v>22065</v>
      </c>
      <c r="H32" s="130">
        <v>22065.119999999999</v>
      </c>
    </row>
    <row r="33" spans="1:9">
      <c r="A33" s="94">
        <v>3104.18</v>
      </c>
      <c r="B33" s="83">
        <v>3104.18</v>
      </c>
      <c r="C33" s="14" t="s">
        <v>33</v>
      </c>
      <c r="D33" s="83">
        <v>0</v>
      </c>
      <c r="E33" s="49">
        <v>3100</v>
      </c>
      <c r="G33" s="57">
        <v>3100</v>
      </c>
      <c r="H33" s="130"/>
    </row>
    <row r="34" spans="1:9">
      <c r="A34" s="94">
        <v>915</v>
      </c>
      <c r="B34" s="83">
        <v>795</v>
      </c>
      <c r="C34" s="14" t="s">
        <v>34</v>
      </c>
      <c r="D34" s="83">
        <v>795</v>
      </c>
      <c r="E34" s="49">
        <v>500</v>
      </c>
      <c r="F34" s="65">
        <v>885</v>
      </c>
      <c r="G34" s="57">
        <v>500</v>
      </c>
      <c r="H34" s="130">
        <v>500</v>
      </c>
      <c r="I34" t="s">
        <v>170</v>
      </c>
    </row>
    <row r="35" spans="1:9">
      <c r="A35" s="94">
        <v>94047.42</v>
      </c>
      <c r="B35" s="83">
        <v>94047.42</v>
      </c>
      <c r="C35" s="14" t="s">
        <v>35</v>
      </c>
      <c r="D35" s="83">
        <v>94047.42</v>
      </c>
      <c r="E35" s="49">
        <v>94047</v>
      </c>
      <c r="F35" s="65">
        <v>102034.19</v>
      </c>
      <c r="G35" s="57">
        <v>94047</v>
      </c>
      <c r="H35" s="130">
        <v>101604</v>
      </c>
    </row>
    <row r="36" spans="1:9">
      <c r="A36" s="94"/>
      <c r="B36" s="83">
        <v>425</v>
      </c>
      <c r="C36" s="14" t="s">
        <v>36</v>
      </c>
      <c r="D36" s="83">
        <v>520</v>
      </c>
      <c r="E36" s="49"/>
      <c r="F36" s="65">
        <v>426</v>
      </c>
      <c r="G36" s="57">
        <v>0</v>
      </c>
      <c r="H36" s="130">
        <v>300</v>
      </c>
    </row>
    <row r="37" spans="1:9">
      <c r="A37" s="94">
        <v>187.5</v>
      </c>
      <c r="B37" s="83">
        <v>157.5</v>
      </c>
      <c r="C37" s="14" t="s">
        <v>37</v>
      </c>
      <c r="D37" s="83">
        <v>75</v>
      </c>
      <c r="E37" s="49">
        <v>100</v>
      </c>
      <c r="F37" s="65">
        <v>75</v>
      </c>
      <c r="G37" s="57">
        <v>100</v>
      </c>
      <c r="H37" s="130"/>
    </row>
    <row r="38" spans="1:9">
      <c r="A38" s="95">
        <v>217169.11</v>
      </c>
      <c r="B38" s="116">
        <f>SUM(B2:B37)</f>
        <v>-344153.40999999992</v>
      </c>
      <c r="C38" s="15" t="s">
        <v>38</v>
      </c>
      <c r="D38" s="5">
        <f>SUM(D2:D37)</f>
        <v>255183.53000000003</v>
      </c>
      <c r="E38" s="50">
        <v>294997</v>
      </c>
      <c r="F38" s="5">
        <f>SUM(F2:F37)</f>
        <v>147322.72</v>
      </c>
      <c r="G38" s="9">
        <f>SUM(G2:G37)</f>
        <v>297862</v>
      </c>
      <c r="H38" s="131">
        <f>SUM(H2:H37)</f>
        <v>283438.12</v>
      </c>
    </row>
    <row r="39" spans="1:9">
      <c r="A39" s="96"/>
      <c r="B39" s="117"/>
      <c r="C39" s="16" t="s">
        <v>0</v>
      </c>
      <c r="D39" s="4"/>
      <c r="E39" s="48"/>
      <c r="G39" s="57"/>
      <c r="H39" s="130" t="s">
        <v>0</v>
      </c>
    </row>
    <row r="40" spans="1:9">
      <c r="A40" s="96"/>
      <c r="B40" s="117"/>
      <c r="C40" s="16" t="s">
        <v>39</v>
      </c>
      <c r="D40" s="8">
        <v>0</v>
      </c>
      <c r="E40" s="51">
        <v>278606</v>
      </c>
      <c r="G40" s="10">
        <v>279509</v>
      </c>
      <c r="H40" s="132">
        <v>356256</v>
      </c>
    </row>
    <row r="41" spans="1:9">
      <c r="A41" s="96"/>
      <c r="B41" s="117"/>
      <c r="C41" s="16"/>
      <c r="D41" s="4"/>
      <c r="E41" s="48"/>
      <c r="G41" s="57"/>
      <c r="H41" s="130"/>
    </row>
    <row r="42" spans="1:9">
      <c r="A42" s="97"/>
      <c r="B42" s="84"/>
      <c r="C42" s="15" t="s">
        <v>40</v>
      </c>
      <c r="D42" s="5">
        <f>SUM(D38:D40)</f>
        <v>255183.53000000003</v>
      </c>
      <c r="E42" s="50">
        <v>573603</v>
      </c>
      <c r="F42" s="6"/>
      <c r="G42" s="9">
        <f>SUM(G38:G40)</f>
        <v>577371</v>
      </c>
      <c r="H42" s="131">
        <f>SUM(H38:H40)</f>
        <v>639694.12</v>
      </c>
    </row>
    <row r="43" spans="1:9" s="46" customFormat="1">
      <c r="A43" s="94"/>
      <c r="B43" s="83"/>
      <c r="C43" s="75"/>
      <c r="D43" s="8"/>
      <c r="E43" s="76"/>
      <c r="F43" s="4"/>
      <c r="G43" s="60"/>
      <c r="H43" s="133"/>
    </row>
    <row r="44" spans="1:9" s="46" customFormat="1">
      <c r="A44" s="94"/>
      <c r="B44" s="83"/>
      <c r="C44" s="75"/>
      <c r="D44" s="8"/>
      <c r="E44" s="76"/>
      <c r="F44" s="4"/>
      <c r="G44" s="60"/>
      <c r="H44" s="133"/>
    </row>
    <row r="45" spans="1:9" s="46" customFormat="1">
      <c r="A45" s="94"/>
      <c r="B45" s="83"/>
      <c r="C45" s="75"/>
      <c r="D45" s="8"/>
      <c r="E45" s="76"/>
      <c r="F45" s="4"/>
      <c r="G45" s="60"/>
      <c r="H45" s="133"/>
    </row>
    <row r="46" spans="1:9" s="46" customFormat="1">
      <c r="A46" s="94"/>
      <c r="B46" s="83"/>
      <c r="C46" s="75"/>
      <c r="D46" s="8"/>
      <c r="E46" s="76"/>
      <c r="F46" s="4"/>
      <c r="G46" s="60"/>
      <c r="H46" s="133"/>
    </row>
    <row r="47" spans="1:9">
      <c r="A47" s="96"/>
      <c r="B47" s="117"/>
      <c r="C47" s="13" t="s">
        <v>0</v>
      </c>
      <c r="D47" s="4"/>
      <c r="E47" s="48"/>
      <c r="G47" s="57"/>
      <c r="H47" s="130"/>
    </row>
    <row r="48" spans="1:9">
      <c r="A48" s="98" t="s">
        <v>1</v>
      </c>
      <c r="B48" s="118" t="s">
        <v>2</v>
      </c>
      <c r="C48" s="17" t="s">
        <v>41</v>
      </c>
      <c r="D48" s="7" t="s">
        <v>149</v>
      </c>
      <c r="E48" s="52" t="s">
        <v>150</v>
      </c>
      <c r="F48" s="69" t="s">
        <v>166</v>
      </c>
      <c r="G48" s="58" t="s">
        <v>151</v>
      </c>
      <c r="H48" s="129" t="s">
        <v>153</v>
      </c>
    </row>
    <row r="49" spans="1:10">
      <c r="A49" s="96"/>
      <c r="B49" s="117"/>
      <c r="C49" s="18"/>
      <c r="D49" s="4"/>
      <c r="E49" s="48"/>
      <c r="G49" s="57"/>
      <c r="H49" s="130"/>
    </row>
    <row r="50" spans="1:10">
      <c r="A50" s="96"/>
      <c r="B50" s="117"/>
      <c r="C50" s="19" t="s">
        <v>42</v>
      </c>
      <c r="D50" s="4"/>
      <c r="E50" s="48"/>
      <c r="G50" s="57"/>
      <c r="H50" s="130"/>
    </row>
    <row r="51" spans="1:10">
      <c r="A51" s="96">
        <v>15759.87</v>
      </c>
      <c r="B51" s="117">
        <v>15680.06</v>
      </c>
      <c r="C51" s="77" t="s">
        <v>43</v>
      </c>
      <c r="D51" s="4">
        <v>20475</v>
      </c>
      <c r="E51" s="49">
        <v>16679</v>
      </c>
      <c r="F51" s="65">
        <v>16678.919999999998</v>
      </c>
      <c r="G51" s="57">
        <v>17000</v>
      </c>
      <c r="H51" s="130">
        <v>17000</v>
      </c>
    </row>
    <row r="52" spans="1:10">
      <c r="A52" s="94">
        <v>47125</v>
      </c>
      <c r="B52" s="83">
        <v>52125</v>
      </c>
      <c r="C52" s="14" t="s">
        <v>44</v>
      </c>
      <c r="D52" s="4">
        <v>66383.429999999993</v>
      </c>
      <c r="E52" s="49">
        <v>52125</v>
      </c>
      <c r="F52" s="65">
        <v>52375</v>
      </c>
      <c r="G52" s="57">
        <v>55000</v>
      </c>
      <c r="H52" s="130">
        <v>55000</v>
      </c>
    </row>
    <row r="53" spans="1:10">
      <c r="A53" s="94"/>
      <c r="B53" s="83">
        <v>4810.34</v>
      </c>
      <c r="C53" s="14" t="s">
        <v>45</v>
      </c>
      <c r="D53" s="4">
        <v>0</v>
      </c>
      <c r="E53" s="49"/>
      <c r="F53" s="65">
        <v>4893.6899999999996</v>
      </c>
      <c r="G53" s="57">
        <v>0</v>
      </c>
      <c r="H53" s="130">
        <v>5000</v>
      </c>
      <c r="I53" t="s">
        <v>0</v>
      </c>
    </row>
    <row r="54" spans="1:10">
      <c r="A54" s="94">
        <v>6023.15</v>
      </c>
      <c r="B54" s="83">
        <v>1752.2</v>
      </c>
      <c r="C54" s="14" t="s">
        <v>46</v>
      </c>
      <c r="D54" s="4">
        <v>1797.03</v>
      </c>
      <c r="E54" s="49">
        <v>7000</v>
      </c>
      <c r="F54" s="65">
        <v>1782.56</v>
      </c>
      <c r="G54" s="57">
        <v>7000</v>
      </c>
      <c r="H54" s="130">
        <v>2000</v>
      </c>
    </row>
    <row r="55" spans="1:10" ht="15.75" thickBot="1">
      <c r="A55" s="94">
        <v>9315</v>
      </c>
      <c r="B55" s="83">
        <v>9350</v>
      </c>
      <c r="C55" s="14" t="s">
        <v>47</v>
      </c>
      <c r="D55" s="4">
        <v>0</v>
      </c>
      <c r="E55" s="49">
        <v>9500</v>
      </c>
      <c r="F55" s="65">
        <v>9310</v>
      </c>
      <c r="G55" s="57">
        <v>9500</v>
      </c>
      <c r="H55" s="130">
        <v>9500</v>
      </c>
    </row>
    <row r="56" spans="1:10" ht="15.75" thickBot="1">
      <c r="A56" s="95">
        <v>78223.02</v>
      </c>
      <c r="B56" s="116">
        <v>83717.600000000006</v>
      </c>
      <c r="C56" s="20" t="s">
        <v>38</v>
      </c>
      <c r="D56" s="5">
        <f>SUM(D51:D55)</f>
        <v>88655.459999999992</v>
      </c>
      <c r="E56" s="50">
        <v>85304</v>
      </c>
      <c r="F56" s="5">
        <f>SUM(F51:F55)</f>
        <v>85040.17</v>
      </c>
      <c r="G56" s="9">
        <f>SUM(G51:G55)</f>
        <v>88500</v>
      </c>
      <c r="H56" s="131">
        <f>SUM(H51:H55)</f>
        <v>88500</v>
      </c>
      <c r="J56" s="67"/>
    </row>
    <row r="57" spans="1:10">
      <c r="A57" s="96"/>
      <c r="B57" s="117"/>
      <c r="C57" s="18"/>
      <c r="D57" s="4"/>
      <c r="E57" s="48"/>
      <c r="G57" s="57"/>
      <c r="H57" s="130"/>
    </row>
    <row r="58" spans="1:10">
      <c r="A58" s="96"/>
      <c r="B58" s="117"/>
      <c r="C58" s="19" t="s">
        <v>48</v>
      </c>
      <c r="D58" s="4"/>
      <c r="E58" s="48"/>
      <c r="G58" s="57"/>
      <c r="H58" s="130"/>
    </row>
    <row r="59" spans="1:10">
      <c r="A59" s="96">
        <v>1546.73</v>
      </c>
      <c r="B59" s="117">
        <v>3287.71</v>
      </c>
      <c r="C59" s="77" t="s">
        <v>49</v>
      </c>
      <c r="D59" s="4">
        <v>1114.3800000000001</v>
      </c>
      <c r="E59" s="48">
        <v>1500</v>
      </c>
      <c r="F59" s="65">
        <v>2499.54</v>
      </c>
      <c r="G59" s="57">
        <v>2800</v>
      </c>
      <c r="H59" s="130">
        <v>1250</v>
      </c>
    </row>
    <row r="60" spans="1:10">
      <c r="A60" s="94">
        <v>1443.75</v>
      </c>
      <c r="B60" s="83">
        <v>1009.75</v>
      </c>
      <c r="C60" s="14" t="s">
        <v>50</v>
      </c>
      <c r="D60" s="4">
        <v>1445.75</v>
      </c>
      <c r="E60" s="49">
        <v>1800</v>
      </c>
      <c r="G60" s="57">
        <v>2000</v>
      </c>
      <c r="H60" s="130">
        <v>1250</v>
      </c>
    </row>
    <row r="61" spans="1:10">
      <c r="A61" s="94"/>
      <c r="B61" s="83">
        <v>485.15</v>
      </c>
      <c r="C61" s="14" t="s">
        <v>51</v>
      </c>
      <c r="D61" s="4" t="s">
        <v>0</v>
      </c>
      <c r="E61" s="49"/>
      <c r="F61" s="65">
        <v>217.92</v>
      </c>
      <c r="G61" s="57" t="s">
        <v>0</v>
      </c>
      <c r="H61" s="130">
        <v>150</v>
      </c>
    </row>
    <row r="62" spans="1:10" ht="15.75" thickBot="1">
      <c r="A62" s="94">
        <v>63.52</v>
      </c>
      <c r="B62" s="83">
        <v>197.65</v>
      </c>
      <c r="C62" s="14" t="s">
        <v>52</v>
      </c>
      <c r="D62" s="4">
        <v>43.12</v>
      </c>
      <c r="E62" s="49">
        <v>200</v>
      </c>
      <c r="F62" s="65">
        <v>188.69</v>
      </c>
      <c r="G62" s="57">
        <v>200</v>
      </c>
      <c r="H62" s="130">
        <v>100</v>
      </c>
    </row>
    <row r="63" spans="1:10" s="67" customFormat="1" ht="15.75" thickBot="1">
      <c r="A63" s="95">
        <v>3054</v>
      </c>
      <c r="B63" s="116">
        <f>SUM(B59:B62)</f>
        <v>4980.2599999999993</v>
      </c>
      <c r="C63" s="21" t="s">
        <v>38</v>
      </c>
      <c r="D63" s="5">
        <f>SUM(D59:D62)</f>
        <v>2603.25</v>
      </c>
      <c r="E63" s="50">
        <v>3500</v>
      </c>
      <c r="F63" s="5">
        <f>SUM(F59:F62)</f>
        <v>2906.15</v>
      </c>
      <c r="G63" s="9">
        <f>SUM(G59:G62)</f>
        <v>5000</v>
      </c>
      <c r="H63" s="131">
        <f>SUM(H59:H62)</f>
        <v>2750</v>
      </c>
      <c r="J63" s="127"/>
    </row>
    <row r="64" spans="1:10">
      <c r="A64" s="96"/>
      <c r="B64" s="117"/>
      <c r="C64" s="22"/>
      <c r="D64" s="4"/>
      <c r="E64" s="48"/>
      <c r="F64" s="66"/>
      <c r="G64" s="57"/>
      <c r="H64" s="130"/>
    </row>
    <row r="65" spans="1:12">
      <c r="A65" s="96"/>
      <c r="B65" s="117"/>
      <c r="C65" s="23" t="s">
        <v>53</v>
      </c>
      <c r="D65" s="4"/>
      <c r="E65" s="48"/>
      <c r="G65" s="57"/>
      <c r="H65" s="130"/>
    </row>
    <row r="66" spans="1:12">
      <c r="A66" s="96"/>
      <c r="B66" s="117"/>
      <c r="C66" s="24" t="s">
        <v>54</v>
      </c>
      <c r="D66" s="4">
        <v>0</v>
      </c>
      <c r="E66" s="48"/>
      <c r="G66" s="59">
        <v>1000</v>
      </c>
      <c r="H66" s="131">
        <v>100</v>
      </c>
    </row>
    <row r="67" spans="1:12">
      <c r="A67" s="96"/>
      <c r="B67" s="117"/>
      <c r="C67" s="22"/>
      <c r="D67" s="4"/>
      <c r="E67" s="48"/>
      <c r="G67" s="57"/>
      <c r="H67" s="130"/>
    </row>
    <row r="68" spans="1:12">
      <c r="A68" s="96"/>
      <c r="B68" s="117"/>
      <c r="C68" s="18"/>
      <c r="D68" s="4"/>
      <c r="E68" s="48"/>
      <c r="G68" s="57"/>
      <c r="H68" s="130"/>
    </row>
    <row r="69" spans="1:12">
      <c r="A69" s="96"/>
      <c r="B69" s="117"/>
      <c r="C69" s="25" t="s">
        <v>55</v>
      </c>
      <c r="D69" s="4"/>
      <c r="E69" s="48"/>
      <c r="G69" s="57"/>
      <c r="H69" s="130"/>
    </row>
    <row r="70" spans="1:12">
      <c r="A70" s="99"/>
      <c r="B70" s="117">
        <v>40</v>
      </c>
      <c r="C70" s="77" t="s">
        <v>56</v>
      </c>
      <c r="D70" s="4">
        <v>88</v>
      </c>
      <c r="E70" s="48"/>
      <c r="F70" s="65">
        <v>40</v>
      </c>
      <c r="G70" s="57">
        <v>0</v>
      </c>
      <c r="H70" s="130"/>
    </row>
    <row r="71" spans="1:12">
      <c r="A71" s="94"/>
      <c r="B71" s="83">
        <v>912</v>
      </c>
      <c r="C71" s="14" t="s">
        <v>57</v>
      </c>
      <c r="D71" s="4"/>
      <c r="E71" s="49"/>
      <c r="G71" s="57"/>
      <c r="H71" s="130"/>
    </row>
    <row r="72" spans="1:12">
      <c r="A72" s="94"/>
      <c r="B72" s="83">
        <v>616.94000000000005</v>
      </c>
      <c r="C72" s="14" t="s">
        <v>58</v>
      </c>
      <c r="D72" s="4">
        <v>25</v>
      </c>
      <c r="E72" s="49"/>
      <c r="G72" s="57"/>
      <c r="H72" s="130"/>
    </row>
    <row r="73" spans="1:12">
      <c r="A73" s="94"/>
      <c r="B73" s="83">
        <v>300</v>
      </c>
      <c r="C73" s="14" t="s">
        <v>59</v>
      </c>
      <c r="D73" s="4"/>
      <c r="E73" s="49"/>
      <c r="G73" s="57"/>
      <c r="H73" s="130"/>
      <c r="L73" s="67"/>
    </row>
    <row r="74" spans="1:12">
      <c r="A74" s="94"/>
      <c r="B74" s="83"/>
      <c r="C74" s="26" t="s">
        <v>60</v>
      </c>
      <c r="D74" s="4">
        <v>3207.8</v>
      </c>
      <c r="E74" s="49"/>
      <c r="F74" s="65">
        <v>3273</v>
      </c>
      <c r="G74" s="57"/>
      <c r="H74" s="130">
        <v>1300</v>
      </c>
    </row>
    <row r="75" spans="1:12">
      <c r="A75" s="100">
        <v>359.21</v>
      </c>
      <c r="B75" s="83">
        <v>440.51</v>
      </c>
      <c r="C75" s="26" t="s">
        <v>61</v>
      </c>
      <c r="D75" s="4">
        <v>156.94</v>
      </c>
      <c r="E75" s="49">
        <v>950</v>
      </c>
      <c r="F75" s="65">
        <v>254.01</v>
      </c>
      <c r="G75" s="57">
        <v>950</v>
      </c>
      <c r="H75" s="130">
        <v>950</v>
      </c>
    </row>
    <row r="76" spans="1:12">
      <c r="A76" s="94">
        <v>841.9</v>
      </c>
      <c r="B76" s="83">
        <v>732.5</v>
      </c>
      <c r="C76" s="26" t="s">
        <v>62</v>
      </c>
      <c r="D76" s="4">
        <v>983.78</v>
      </c>
      <c r="E76" s="49">
        <v>750</v>
      </c>
      <c r="F76" s="65">
        <v>703.6</v>
      </c>
      <c r="G76" s="57">
        <v>750</v>
      </c>
      <c r="H76" s="130">
        <v>750</v>
      </c>
    </row>
    <row r="77" spans="1:12">
      <c r="A77" s="94"/>
      <c r="B77" s="83"/>
      <c r="C77" s="26" t="s">
        <v>63</v>
      </c>
      <c r="D77" s="4">
        <v>429.35</v>
      </c>
      <c r="E77" s="49"/>
      <c r="F77" s="65">
        <v>1617.77</v>
      </c>
      <c r="G77" s="57"/>
      <c r="H77" s="134">
        <v>2000</v>
      </c>
    </row>
    <row r="78" spans="1:12">
      <c r="A78" s="94"/>
      <c r="B78" s="83">
        <v>337.5</v>
      </c>
      <c r="C78" s="26" t="s">
        <v>64</v>
      </c>
      <c r="D78" s="4">
        <v>200.09</v>
      </c>
      <c r="E78" s="49"/>
      <c r="F78" s="65">
        <v>52.87</v>
      </c>
      <c r="G78" s="57">
        <v>0</v>
      </c>
      <c r="H78" s="130"/>
    </row>
    <row r="79" spans="1:12">
      <c r="A79" s="94">
        <v>3201.75</v>
      </c>
      <c r="B79" s="83">
        <v>1516.46</v>
      </c>
      <c r="C79" s="26" t="s">
        <v>65</v>
      </c>
      <c r="D79" s="4">
        <v>149.18</v>
      </c>
      <c r="E79" s="49">
        <v>3000</v>
      </c>
      <c r="F79" s="65">
        <v>32.5</v>
      </c>
      <c r="G79" s="57">
        <v>3300</v>
      </c>
      <c r="H79" s="130"/>
    </row>
    <row r="80" spans="1:12">
      <c r="A80" s="94"/>
      <c r="B80" s="83"/>
      <c r="C80" s="26" t="s">
        <v>66</v>
      </c>
      <c r="D80" s="4">
        <v>52.2</v>
      </c>
      <c r="E80" s="49"/>
      <c r="F80" s="65">
        <v>32.78</v>
      </c>
      <c r="G80" s="57">
        <v>0</v>
      </c>
      <c r="H80" s="130"/>
    </row>
    <row r="81" spans="1:8">
      <c r="A81" s="94"/>
      <c r="B81" s="83"/>
      <c r="C81" s="26" t="s">
        <v>97</v>
      </c>
      <c r="D81" s="4"/>
      <c r="E81" s="49"/>
      <c r="F81" s="65">
        <v>96.94</v>
      </c>
      <c r="G81" s="57"/>
      <c r="H81" s="130"/>
    </row>
    <row r="82" spans="1:8">
      <c r="A82" s="94"/>
      <c r="B82" s="83">
        <v>500</v>
      </c>
      <c r="C82" s="26" t="s">
        <v>67</v>
      </c>
      <c r="D82" s="4"/>
      <c r="E82" s="49"/>
      <c r="G82" s="57"/>
      <c r="H82" s="130"/>
    </row>
    <row r="83" spans="1:8">
      <c r="A83" s="94"/>
      <c r="B83" s="83">
        <v>20</v>
      </c>
      <c r="C83" s="26" t="s">
        <v>68</v>
      </c>
      <c r="D83" s="4">
        <v>118</v>
      </c>
      <c r="E83" s="49"/>
      <c r="F83" s="65">
        <v>317.56</v>
      </c>
      <c r="G83" s="57">
        <v>0</v>
      </c>
      <c r="H83" s="130"/>
    </row>
    <row r="84" spans="1:8">
      <c r="A84" s="94"/>
      <c r="B84" s="83">
        <v>709.5</v>
      </c>
      <c r="C84" s="26" t="s">
        <v>164</v>
      </c>
      <c r="D84" s="4">
        <v>720</v>
      </c>
      <c r="E84" s="49"/>
      <c r="F84" s="65">
        <v>1067.3499999999999</v>
      </c>
      <c r="G84" s="57">
        <v>0</v>
      </c>
      <c r="H84" s="130">
        <v>1000</v>
      </c>
    </row>
    <row r="85" spans="1:8">
      <c r="A85" s="100">
        <v>6862.71</v>
      </c>
      <c r="B85" s="83">
        <v>5865.84</v>
      </c>
      <c r="C85" s="26" t="s">
        <v>160</v>
      </c>
      <c r="D85" s="4">
        <v>5188.79</v>
      </c>
      <c r="E85" s="49">
        <v>8000</v>
      </c>
      <c r="F85" s="65">
        <v>4975.13</v>
      </c>
      <c r="G85" s="57">
        <v>9000</v>
      </c>
      <c r="H85" s="130">
        <v>8000</v>
      </c>
    </row>
    <row r="86" spans="1:8">
      <c r="A86" s="100"/>
      <c r="B86" s="83"/>
      <c r="C86" s="26" t="s">
        <v>89</v>
      </c>
      <c r="D86" s="4"/>
      <c r="E86" s="49"/>
      <c r="F86" s="65">
        <v>380.59</v>
      </c>
      <c r="G86" s="57"/>
      <c r="H86" s="130"/>
    </row>
    <row r="87" spans="1:8" ht="15.75" thickBot="1">
      <c r="A87" s="94"/>
      <c r="B87" s="83">
        <v>168</v>
      </c>
      <c r="C87" s="26" t="s">
        <v>70</v>
      </c>
      <c r="D87" s="4">
        <v>168</v>
      </c>
      <c r="E87" s="49"/>
      <c r="F87" s="65">
        <v>442</v>
      </c>
      <c r="G87" s="57">
        <v>0</v>
      </c>
      <c r="H87" s="130"/>
    </row>
    <row r="88" spans="1:8" ht="15.75" thickBot="1">
      <c r="A88" s="101">
        <v>11265.57</v>
      </c>
      <c r="B88" s="116">
        <f>SUM(B70:B87)</f>
        <v>12159.25</v>
      </c>
      <c r="C88" s="21" t="s">
        <v>38</v>
      </c>
      <c r="D88" s="5">
        <f>SUM(D70:D87)</f>
        <v>11487.130000000001</v>
      </c>
      <c r="E88" s="50">
        <v>12700</v>
      </c>
      <c r="F88" s="5">
        <f>SUM(F70:F87)</f>
        <v>13286.100000000002</v>
      </c>
      <c r="G88" s="9">
        <f>SUM(G70:G87)</f>
        <v>14000</v>
      </c>
      <c r="H88" s="131">
        <v>14000</v>
      </c>
    </row>
    <row r="89" spans="1:8">
      <c r="A89" s="99"/>
      <c r="B89" s="117"/>
      <c r="C89" s="22"/>
      <c r="D89" s="4"/>
      <c r="E89" s="48"/>
      <c r="G89" s="57"/>
      <c r="H89" s="130"/>
    </row>
    <row r="90" spans="1:8" ht="15.75" thickBot="1">
      <c r="A90" s="99"/>
      <c r="B90" s="117"/>
      <c r="C90" s="27" t="s">
        <v>71</v>
      </c>
      <c r="D90" s="4"/>
      <c r="E90" s="48"/>
      <c r="G90" s="57"/>
      <c r="H90" s="130"/>
    </row>
    <row r="91" spans="1:8" ht="15.75" thickBot="1">
      <c r="A91" s="102">
        <v>100.9</v>
      </c>
      <c r="B91" s="119">
        <v>0</v>
      </c>
      <c r="C91" s="28" t="s">
        <v>72</v>
      </c>
      <c r="D91" s="8">
        <v>0</v>
      </c>
      <c r="E91" s="48">
        <v>250</v>
      </c>
      <c r="G91" s="10">
        <v>150</v>
      </c>
      <c r="H91" s="130">
        <v>150</v>
      </c>
    </row>
    <row r="92" spans="1:8">
      <c r="A92" s="99"/>
      <c r="B92" s="117">
        <v>16.34</v>
      </c>
      <c r="C92" s="29" t="s">
        <v>73</v>
      </c>
      <c r="D92" s="4"/>
      <c r="E92" s="48"/>
      <c r="G92" s="57"/>
      <c r="H92" s="130"/>
    </row>
    <row r="93" spans="1:8">
      <c r="A93" s="103"/>
      <c r="B93" s="116">
        <v>16.34</v>
      </c>
      <c r="C93" s="30" t="s">
        <v>38</v>
      </c>
      <c r="D93" s="4">
        <f>SUM(D91:D92)</f>
        <v>0</v>
      </c>
      <c r="E93" s="53"/>
      <c r="G93" s="9">
        <f>SUM(G91:G92)</f>
        <v>150</v>
      </c>
      <c r="H93" s="131">
        <v>150</v>
      </c>
    </row>
    <row r="94" spans="1:8">
      <c r="A94" s="98" t="s">
        <v>1</v>
      </c>
      <c r="B94" s="118" t="s">
        <v>2</v>
      </c>
      <c r="C94" s="17" t="s">
        <v>41</v>
      </c>
      <c r="D94" s="7" t="s">
        <v>149</v>
      </c>
      <c r="E94" s="52" t="s">
        <v>150</v>
      </c>
      <c r="F94" s="69" t="s">
        <v>166</v>
      </c>
      <c r="G94" s="58" t="s">
        <v>151</v>
      </c>
      <c r="H94" s="129" t="s">
        <v>153</v>
      </c>
    </row>
    <row r="95" spans="1:8">
      <c r="A95" s="99"/>
      <c r="B95" s="117"/>
      <c r="C95" s="19" t="s">
        <v>74</v>
      </c>
      <c r="D95" s="4"/>
      <c r="E95" s="48"/>
      <c r="G95" s="57"/>
      <c r="H95" s="130"/>
    </row>
    <row r="96" spans="1:8">
      <c r="A96" s="96">
        <v>1658.05</v>
      </c>
      <c r="B96" s="117">
        <v>0</v>
      </c>
      <c r="C96" s="77" t="s">
        <v>75</v>
      </c>
      <c r="D96" s="4">
        <v>3575</v>
      </c>
      <c r="E96" s="48">
        <v>5200</v>
      </c>
      <c r="F96" s="65">
        <v>3725</v>
      </c>
      <c r="G96" s="57">
        <v>5200</v>
      </c>
      <c r="H96" s="130">
        <v>5200</v>
      </c>
    </row>
    <row r="97" spans="1:9">
      <c r="A97" s="94">
        <v>3699.92</v>
      </c>
      <c r="B97" s="117">
        <v>3599.92</v>
      </c>
      <c r="C97" s="14" t="s">
        <v>76</v>
      </c>
      <c r="D97" s="4">
        <v>3583.26</v>
      </c>
      <c r="E97" s="49">
        <v>4200</v>
      </c>
      <c r="F97" s="65">
        <v>2891.55</v>
      </c>
      <c r="G97" s="57">
        <v>4200</v>
      </c>
      <c r="H97" s="130">
        <v>4200</v>
      </c>
    </row>
    <row r="98" spans="1:9">
      <c r="A98" s="94">
        <v>4074.92</v>
      </c>
      <c r="B98" s="117">
        <v>3499.92</v>
      </c>
      <c r="C98" s="14" t="s">
        <v>77</v>
      </c>
      <c r="D98" s="4">
        <v>3208.26</v>
      </c>
      <c r="E98" s="49">
        <v>4200</v>
      </c>
      <c r="F98" s="65">
        <v>2842.6</v>
      </c>
      <c r="G98" s="57">
        <v>4200</v>
      </c>
      <c r="H98" s="130">
        <v>4200</v>
      </c>
    </row>
    <row r="99" spans="1:9">
      <c r="A99" s="94"/>
      <c r="B99" s="117">
        <v>28.62</v>
      </c>
      <c r="C99" s="14" t="s">
        <v>78</v>
      </c>
      <c r="D99" s="4"/>
      <c r="E99" s="49"/>
      <c r="G99" s="57"/>
      <c r="H99" s="130"/>
    </row>
    <row r="100" spans="1:9">
      <c r="A100" s="94">
        <v>17499.96</v>
      </c>
      <c r="B100" s="117">
        <v>17499.96</v>
      </c>
      <c r="C100" s="14" t="s">
        <v>79</v>
      </c>
      <c r="D100" s="4">
        <v>16041.63</v>
      </c>
      <c r="E100" s="49">
        <v>17500</v>
      </c>
      <c r="F100" s="65">
        <v>11548</v>
      </c>
      <c r="G100" s="57">
        <v>17500</v>
      </c>
      <c r="H100" s="130">
        <v>17500</v>
      </c>
    </row>
    <row r="101" spans="1:9">
      <c r="A101" s="94">
        <v>958.86</v>
      </c>
      <c r="B101" s="117">
        <v>295.92</v>
      </c>
      <c r="C101" s="14" t="s">
        <v>80</v>
      </c>
      <c r="D101" s="4">
        <v>0</v>
      </c>
      <c r="E101" s="49">
        <v>800</v>
      </c>
      <c r="G101" s="57">
        <v>800</v>
      </c>
      <c r="H101" s="130"/>
    </row>
    <row r="102" spans="1:9">
      <c r="A102" s="94">
        <v>7500</v>
      </c>
      <c r="B102" s="117">
        <v>7500</v>
      </c>
      <c r="C102" s="14" t="s">
        <v>81</v>
      </c>
      <c r="D102" s="4">
        <v>6875</v>
      </c>
      <c r="E102" s="49">
        <v>7500</v>
      </c>
      <c r="F102" s="65">
        <v>5421.05</v>
      </c>
      <c r="G102" s="57">
        <v>7500</v>
      </c>
      <c r="H102" s="130">
        <v>7500</v>
      </c>
    </row>
    <row r="103" spans="1:9">
      <c r="A103" s="94">
        <v>1042.73</v>
      </c>
      <c r="B103" s="117">
        <v>18.170000000000002</v>
      </c>
      <c r="C103" s="14" t="s">
        <v>172</v>
      </c>
      <c r="D103" s="4">
        <v>1802</v>
      </c>
      <c r="E103" s="49">
        <v>1800</v>
      </c>
      <c r="F103" s="65">
        <v>1275</v>
      </c>
      <c r="G103" s="57">
        <v>960</v>
      </c>
      <c r="H103" s="130">
        <v>1600</v>
      </c>
    </row>
    <row r="104" spans="1:9">
      <c r="A104" s="94">
        <v>8977.77</v>
      </c>
      <c r="B104" s="117">
        <v>15043.01</v>
      </c>
      <c r="C104" s="14" t="s">
        <v>82</v>
      </c>
      <c r="D104" s="4">
        <v>11005.36</v>
      </c>
      <c r="E104" s="49">
        <v>12500</v>
      </c>
      <c r="F104" s="65">
        <v>10138.68</v>
      </c>
      <c r="G104" s="57">
        <v>12500</v>
      </c>
      <c r="H104" s="130">
        <v>12000</v>
      </c>
    </row>
    <row r="105" spans="1:9">
      <c r="A105" s="94">
        <v>2790.48</v>
      </c>
      <c r="B105" s="117">
        <v>2014.62</v>
      </c>
      <c r="C105" s="14" t="s">
        <v>83</v>
      </c>
      <c r="D105" s="4">
        <v>926</v>
      </c>
      <c r="E105" s="49">
        <v>2000</v>
      </c>
      <c r="F105" s="65">
        <v>3376.99</v>
      </c>
      <c r="G105" s="57">
        <v>2000</v>
      </c>
      <c r="H105" s="130">
        <v>2000</v>
      </c>
    </row>
    <row r="106" spans="1:9">
      <c r="A106" s="94">
        <v>275</v>
      </c>
      <c r="B106" s="117">
        <v>125</v>
      </c>
      <c r="C106" s="14" t="s">
        <v>84</v>
      </c>
      <c r="D106" s="4">
        <v>125</v>
      </c>
      <c r="E106" s="49">
        <v>300</v>
      </c>
      <c r="F106" s="65">
        <v>191.62</v>
      </c>
      <c r="G106" s="57">
        <v>300</v>
      </c>
      <c r="H106" s="130">
        <v>300</v>
      </c>
      <c r="I106" t="s">
        <v>157</v>
      </c>
    </row>
    <row r="107" spans="1:9">
      <c r="A107" s="94">
        <v>1352.4</v>
      </c>
      <c r="B107" s="117">
        <v>3227</v>
      </c>
      <c r="C107" s="14" t="s">
        <v>85</v>
      </c>
      <c r="D107" s="43">
        <v>2045</v>
      </c>
      <c r="E107" s="49">
        <v>2000</v>
      </c>
      <c r="F107" s="65">
        <v>4580.68</v>
      </c>
      <c r="G107" s="61">
        <v>2000</v>
      </c>
      <c r="H107" s="130">
        <v>4000</v>
      </c>
    </row>
    <row r="108" spans="1:9">
      <c r="A108" s="94"/>
      <c r="B108" s="117">
        <v>0</v>
      </c>
      <c r="C108" s="14" t="s">
        <v>86</v>
      </c>
      <c r="D108" s="4">
        <v>336.44</v>
      </c>
      <c r="E108" s="49"/>
      <c r="G108" s="57">
        <v>1800</v>
      </c>
      <c r="H108" s="130"/>
    </row>
    <row r="109" spans="1:9">
      <c r="A109" s="94">
        <v>1110.06</v>
      </c>
      <c r="B109" s="117">
        <v>2198.04</v>
      </c>
      <c r="C109" s="14" t="s">
        <v>87</v>
      </c>
      <c r="D109" s="4">
        <v>930.78</v>
      </c>
      <c r="E109" s="49">
        <v>2000</v>
      </c>
      <c r="F109" s="65">
        <v>977.82</v>
      </c>
      <c r="G109" s="57">
        <v>1000</v>
      </c>
      <c r="H109" s="130">
        <v>1000</v>
      </c>
    </row>
    <row r="110" spans="1:9">
      <c r="A110" s="94">
        <v>65</v>
      </c>
      <c r="B110" s="117">
        <v>65</v>
      </c>
      <c r="C110" s="14" t="s">
        <v>88</v>
      </c>
      <c r="D110" s="4">
        <v>0</v>
      </c>
      <c r="E110" s="49">
        <v>130</v>
      </c>
      <c r="G110" s="57">
        <v>130</v>
      </c>
      <c r="H110" s="130">
        <v>130</v>
      </c>
    </row>
    <row r="111" spans="1:9">
      <c r="A111" s="94">
        <v>450</v>
      </c>
      <c r="B111" s="117">
        <v>450</v>
      </c>
      <c r="C111" s="14" t="s">
        <v>167</v>
      </c>
      <c r="D111" s="4">
        <v>620.16999999999996</v>
      </c>
      <c r="E111" s="49">
        <v>850</v>
      </c>
      <c r="G111" s="57">
        <v>600</v>
      </c>
      <c r="H111" s="130">
        <v>800</v>
      </c>
    </row>
    <row r="112" spans="1:9">
      <c r="A112" s="94"/>
      <c r="B112" s="117">
        <v>474</v>
      </c>
      <c r="C112" s="14" t="s">
        <v>173</v>
      </c>
      <c r="D112" s="4">
        <v>434.5</v>
      </c>
      <c r="E112" s="49"/>
      <c r="F112" s="65">
        <v>395</v>
      </c>
      <c r="G112" s="57">
        <v>0</v>
      </c>
      <c r="H112" s="130"/>
    </row>
    <row r="113" spans="1:9">
      <c r="A113" s="94">
        <v>2997.11</v>
      </c>
      <c r="B113" s="117">
        <v>2822.61</v>
      </c>
      <c r="C113" s="14" t="s">
        <v>89</v>
      </c>
      <c r="D113" s="4">
        <v>147.24</v>
      </c>
      <c r="E113" s="49">
        <v>3500</v>
      </c>
      <c r="F113" s="65">
        <v>2820.54</v>
      </c>
      <c r="G113" s="57">
        <v>1500</v>
      </c>
      <c r="H113" s="130">
        <v>3000</v>
      </c>
    </row>
    <row r="114" spans="1:9">
      <c r="A114" s="94">
        <v>3736.6</v>
      </c>
      <c r="B114" s="117">
        <v>2930</v>
      </c>
      <c r="C114" s="14" t="s">
        <v>62</v>
      </c>
      <c r="D114" s="4">
        <v>3301</v>
      </c>
      <c r="E114" s="49">
        <v>3500</v>
      </c>
      <c r="F114" s="65">
        <v>2940.4</v>
      </c>
      <c r="G114" s="57">
        <v>3000</v>
      </c>
      <c r="H114" s="130">
        <v>3000</v>
      </c>
    </row>
    <row r="115" spans="1:9">
      <c r="A115" s="94"/>
      <c r="B115" s="117">
        <v>126</v>
      </c>
      <c r="C115" s="14" t="s">
        <v>90</v>
      </c>
      <c r="D115" s="4"/>
      <c r="E115" s="49"/>
      <c r="G115" s="57"/>
      <c r="H115" s="130"/>
    </row>
    <row r="116" spans="1:9">
      <c r="A116" s="94">
        <v>100</v>
      </c>
      <c r="B116" s="117">
        <v>100</v>
      </c>
      <c r="C116" s="14" t="s">
        <v>174</v>
      </c>
      <c r="D116" s="4">
        <v>100</v>
      </c>
      <c r="E116" s="49">
        <v>150</v>
      </c>
      <c r="G116" s="57">
        <v>150</v>
      </c>
      <c r="H116" s="130"/>
    </row>
    <row r="117" spans="1:9">
      <c r="A117" s="94">
        <v>50</v>
      </c>
      <c r="B117" s="83"/>
      <c r="C117" s="14" t="s">
        <v>91</v>
      </c>
      <c r="D117" s="4">
        <v>50</v>
      </c>
      <c r="E117" s="49"/>
      <c r="G117" s="57">
        <v>0</v>
      </c>
      <c r="H117" s="130"/>
    </row>
    <row r="118" spans="1:9">
      <c r="A118" s="94">
        <v>3600</v>
      </c>
      <c r="B118" s="83">
        <v>953</v>
      </c>
      <c r="C118" s="14" t="s">
        <v>92</v>
      </c>
      <c r="D118" s="4">
        <v>830</v>
      </c>
      <c r="E118" s="49">
        <v>2000</v>
      </c>
      <c r="F118" s="65">
        <v>973</v>
      </c>
      <c r="G118" s="57">
        <v>820</v>
      </c>
      <c r="H118" s="130">
        <v>800</v>
      </c>
    </row>
    <row r="119" spans="1:9">
      <c r="A119" s="94"/>
      <c r="B119" s="83"/>
      <c r="C119" s="14" t="s">
        <v>64</v>
      </c>
      <c r="D119" s="4">
        <v>489.84</v>
      </c>
      <c r="E119" s="49"/>
      <c r="F119" s="65">
        <v>703.86</v>
      </c>
      <c r="G119" s="57">
        <v>0</v>
      </c>
      <c r="H119" s="130"/>
    </row>
    <row r="120" spans="1:9">
      <c r="A120" s="94"/>
      <c r="B120" s="83"/>
      <c r="C120" s="14" t="s">
        <v>93</v>
      </c>
      <c r="D120" s="4">
        <v>127.73</v>
      </c>
      <c r="E120" s="49"/>
      <c r="F120" s="65">
        <v>165.5</v>
      </c>
      <c r="G120" s="57">
        <v>0</v>
      </c>
      <c r="H120" s="130"/>
    </row>
    <row r="121" spans="1:9">
      <c r="A121" s="94">
        <v>1721.8</v>
      </c>
      <c r="B121" s="83">
        <v>963.51</v>
      </c>
      <c r="C121" s="14" t="s">
        <v>94</v>
      </c>
      <c r="D121" s="4">
        <v>3008.7</v>
      </c>
      <c r="E121" s="49">
        <v>2000</v>
      </c>
      <c r="F121" s="65">
        <v>3490.31</v>
      </c>
      <c r="G121" s="57">
        <v>2000</v>
      </c>
      <c r="H121" s="130"/>
    </row>
    <row r="122" spans="1:9">
      <c r="A122" s="94">
        <v>720</v>
      </c>
      <c r="B122" s="83">
        <v>920</v>
      </c>
      <c r="C122" s="14" t="s">
        <v>95</v>
      </c>
      <c r="D122" s="4">
        <v>580</v>
      </c>
      <c r="E122" s="49">
        <v>600</v>
      </c>
      <c r="G122" s="57">
        <v>200</v>
      </c>
      <c r="H122" s="130">
        <v>500</v>
      </c>
    </row>
    <row r="123" spans="1:9">
      <c r="A123" s="94">
        <v>150</v>
      </c>
      <c r="B123" s="83">
        <v>450</v>
      </c>
      <c r="C123" s="14" t="s">
        <v>96</v>
      </c>
      <c r="D123" s="4">
        <v>272.38</v>
      </c>
      <c r="E123" s="49">
        <v>500</v>
      </c>
      <c r="F123" s="65">
        <v>551.59</v>
      </c>
      <c r="G123" s="57">
        <v>500</v>
      </c>
      <c r="H123" s="130">
        <v>500</v>
      </c>
      <c r="I123" t="s">
        <v>158</v>
      </c>
    </row>
    <row r="124" spans="1:9">
      <c r="A124" s="94">
        <v>1835.93</v>
      </c>
      <c r="B124" s="83">
        <v>1377.79</v>
      </c>
      <c r="C124" s="14" t="s">
        <v>97</v>
      </c>
      <c r="D124" s="4">
        <v>1479.4</v>
      </c>
      <c r="E124" s="49">
        <v>2000</v>
      </c>
      <c r="F124" s="65">
        <v>456.03</v>
      </c>
      <c r="G124" s="57">
        <v>1500</v>
      </c>
      <c r="H124" s="130">
        <v>1500</v>
      </c>
    </row>
    <row r="125" spans="1:9">
      <c r="A125" s="94"/>
      <c r="B125" s="83">
        <v>312.02999999999997</v>
      </c>
      <c r="C125" s="14" t="s">
        <v>154</v>
      </c>
      <c r="D125" s="4">
        <v>329.65</v>
      </c>
      <c r="E125" s="49"/>
      <c r="G125" s="57">
        <v>0</v>
      </c>
      <c r="H125" s="130"/>
    </row>
    <row r="126" spans="1:9">
      <c r="A126" s="94"/>
      <c r="B126" s="83"/>
      <c r="C126" s="14" t="s">
        <v>155</v>
      </c>
      <c r="D126" s="4"/>
      <c r="E126" s="49"/>
      <c r="F126" s="65">
        <v>553.17999999999995</v>
      </c>
      <c r="G126" s="57"/>
      <c r="H126" s="130"/>
    </row>
    <row r="127" spans="1:9">
      <c r="A127" s="94"/>
      <c r="B127" s="83"/>
      <c r="C127" s="14" t="s">
        <v>156</v>
      </c>
      <c r="D127" s="4"/>
      <c r="E127" s="49"/>
      <c r="F127" s="65">
        <v>180</v>
      </c>
      <c r="G127" s="57"/>
      <c r="H127" s="130">
        <v>1135</v>
      </c>
    </row>
    <row r="128" spans="1:9" ht="15.75" thickBot="1">
      <c r="A128" s="96">
        <v>695</v>
      </c>
      <c r="B128" s="117">
        <v>790</v>
      </c>
      <c r="C128" s="77" t="s">
        <v>98</v>
      </c>
      <c r="D128" s="4">
        <v>880</v>
      </c>
      <c r="E128" s="48">
        <v>790</v>
      </c>
      <c r="F128" s="65">
        <v>952.5</v>
      </c>
      <c r="G128" s="57">
        <v>0</v>
      </c>
      <c r="H128" s="130"/>
    </row>
    <row r="129" spans="1:11" ht="15.75" thickBot="1">
      <c r="A129" s="95">
        <v>67061.59</v>
      </c>
      <c r="B129" s="116">
        <f>SUM(B96:B128)</f>
        <v>67784.12</v>
      </c>
      <c r="C129" s="21" t="s">
        <v>38</v>
      </c>
      <c r="D129" s="5">
        <f>SUM(D96:D128)</f>
        <v>63104.34</v>
      </c>
      <c r="E129" s="50">
        <v>76020</v>
      </c>
      <c r="F129" s="5">
        <f>SUM(F96:F128)</f>
        <v>61150.9</v>
      </c>
      <c r="G129" s="9">
        <f>SUM(G96:G128)</f>
        <v>70360</v>
      </c>
      <c r="H129" s="131">
        <f>SUM(H96:H128)</f>
        <v>70865</v>
      </c>
      <c r="J129">
        <v>70960</v>
      </c>
    </row>
    <row r="130" spans="1:11">
      <c r="A130" s="96"/>
      <c r="B130" s="117"/>
      <c r="C130" s="31"/>
      <c r="D130" s="4"/>
      <c r="E130" s="48"/>
      <c r="G130" s="57"/>
      <c r="H130" s="130"/>
    </row>
    <row r="131" spans="1:11">
      <c r="A131" s="96"/>
      <c r="B131" s="117"/>
      <c r="C131" s="68" t="s">
        <v>161</v>
      </c>
      <c r="D131" s="4"/>
      <c r="E131" s="48"/>
      <c r="G131" s="57"/>
      <c r="H131" s="130"/>
    </row>
    <row r="132" spans="1:11">
      <c r="A132" s="96"/>
      <c r="B132" s="117"/>
      <c r="C132" s="74" t="s">
        <v>89</v>
      </c>
      <c r="D132" s="4"/>
      <c r="E132" s="48"/>
      <c r="F132" s="65">
        <v>410.11</v>
      </c>
      <c r="G132" s="57"/>
      <c r="H132" s="130"/>
    </row>
    <row r="133" spans="1:11">
      <c r="A133" s="96"/>
      <c r="B133" s="117"/>
      <c r="C133" s="74" t="s">
        <v>163</v>
      </c>
      <c r="D133" s="4"/>
      <c r="E133" s="48"/>
      <c r="F133" s="65">
        <v>26442.36</v>
      </c>
      <c r="G133" s="57"/>
      <c r="H133" s="130"/>
    </row>
    <row r="134" spans="1:11">
      <c r="A134" s="96"/>
      <c r="B134" s="117"/>
      <c r="C134" s="74" t="s">
        <v>64</v>
      </c>
      <c r="D134" s="4"/>
      <c r="E134" s="48"/>
      <c r="G134" s="57"/>
      <c r="H134" s="130"/>
    </row>
    <row r="135" spans="1:11" ht="15.75" thickBot="1">
      <c r="A135" s="96"/>
      <c r="B135" s="117"/>
      <c r="C135" s="74" t="s">
        <v>162</v>
      </c>
      <c r="D135" s="4"/>
      <c r="E135" s="48"/>
      <c r="F135" s="65">
        <v>5360.69</v>
      </c>
      <c r="G135" s="57"/>
      <c r="H135" s="130"/>
    </row>
    <row r="136" spans="1:11" ht="15.75" thickBot="1">
      <c r="A136" s="96"/>
      <c r="B136" s="117"/>
      <c r="C136" s="21" t="s">
        <v>38</v>
      </c>
      <c r="D136" s="4"/>
      <c r="E136" s="48"/>
      <c r="F136" s="5">
        <f>SUM(F132:F135)</f>
        <v>32213.16</v>
      </c>
      <c r="G136" s="57"/>
      <c r="H136" s="130"/>
    </row>
    <row r="137" spans="1:11">
      <c r="A137" s="98" t="s">
        <v>1</v>
      </c>
      <c r="B137" s="118" t="s">
        <v>2</v>
      </c>
      <c r="C137" s="17" t="s">
        <v>41</v>
      </c>
      <c r="D137" s="7" t="s">
        <v>149</v>
      </c>
      <c r="E137" s="52" t="s">
        <v>150</v>
      </c>
      <c r="F137" s="69" t="s">
        <v>166</v>
      </c>
      <c r="G137" s="58" t="s">
        <v>151</v>
      </c>
      <c r="H137" s="129" t="s">
        <v>153</v>
      </c>
    </row>
    <row r="138" spans="1:11">
      <c r="A138" s="96"/>
      <c r="B138" s="117"/>
      <c r="C138" s="19" t="s">
        <v>99</v>
      </c>
      <c r="D138" s="4"/>
      <c r="E138" s="48"/>
      <c r="G138" s="57"/>
      <c r="H138" s="130"/>
    </row>
    <row r="139" spans="1:11">
      <c r="A139" s="94">
        <v>77844.740000000005</v>
      </c>
      <c r="B139" s="83">
        <v>92928.33</v>
      </c>
      <c r="C139" s="14" t="s">
        <v>100</v>
      </c>
      <c r="D139" s="4">
        <v>89636.24</v>
      </c>
      <c r="E139" s="49">
        <v>92000</v>
      </c>
      <c r="F139" s="65">
        <v>74222.720000000001</v>
      </c>
      <c r="G139" s="57">
        <v>92000</v>
      </c>
      <c r="H139" s="130">
        <v>92000</v>
      </c>
    </row>
    <row r="140" spans="1:11">
      <c r="A140" s="94">
        <v>8226.5300000000007</v>
      </c>
      <c r="B140" s="83">
        <v>9351.4599999999991</v>
      </c>
      <c r="C140" s="14" t="s">
        <v>101</v>
      </c>
      <c r="D140" s="4">
        <v>9865.25</v>
      </c>
      <c r="E140" s="49">
        <v>10800</v>
      </c>
      <c r="F140" s="65">
        <v>12693.04</v>
      </c>
      <c r="G140" s="57">
        <v>10800</v>
      </c>
      <c r="H140" s="130">
        <v>15000</v>
      </c>
    </row>
    <row r="141" spans="1:11">
      <c r="A141" s="94">
        <v>4192.99</v>
      </c>
      <c r="B141" s="83">
        <v>3896.94</v>
      </c>
      <c r="C141" s="14" t="s">
        <v>69</v>
      </c>
      <c r="D141" s="4">
        <v>3687.21</v>
      </c>
      <c r="E141" s="49">
        <v>4400</v>
      </c>
      <c r="F141" s="65">
        <v>3266.25</v>
      </c>
      <c r="G141" s="57">
        <v>4400</v>
      </c>
      <c r="H141" s="130">
        <v>4400</v>
      </c>
    </row>
    <row r="142" spans="1:11">
      <c r="A142" s="94"/>
      <c r="B142" s="83"/>
      <c r="C142" s="14" t="s">
        <v>89</v>
      </c>
      <c r="D142" s="4"/>
      <c r="E142" s="49"/>
      <c r="F142" s="65">
        <v>249.92</v>
      </c>
      <c r="G142" s="57"/>
      <c r="H142" s="130"/>
    </row>
    <row r="143" spans="1:11">
      <c r="A143" s="94">
        <v>841.9</v>
      </c>
      <c r="B143" s="83">
        <v>732.5</v>
      </c>
      <c r="C143" s="14" t="s">
        <v>62</v>
      </c>
      <c r="D143" s="4">
        <v>410.22</v>
      </c>
      <c r="E143" s="49">
        <v>800</v>
      </c>
      <c r="F143" s="65">
        <v>703.6</v>
      </c>
      <c r="G143" s="57">
        <v>800</v>
      </c>
      <c r="H143" s="130">
        <v>800</v>
      </c>
    </row>
    <row r="144" spans="1:11" ht="15.75" thickBot="1">
      <c r="A144" s="94">
        <v>525</v>
      </c>
      <c r="B144" s="83">
        <v>0</v>
      </c>
      <c r="C144" s="14" t="s">
        <v>102</v>
      </c>
      <c r="D144" s="4">
        <v>185</v>
      </c>
      <c r="E144" s="49"/>
      <c r="F144" s="65">
        <v>60</v>
      </c>
      <c r="G144" s="57">
        <v>0</v>
      </c>
      <c r="H144" s="130"/>
      <c r="K144" s="11"/>
    </row>
    <row r="145" spans="1:9" ht="15.75" thickBot="1">
      <c r="A145" s="95">
        <v>91631.16</v>
      </c>
      <c r="B145" s="116">
        <f>SUM(B139:B144)</f>
        <v>106909.23000000001</v>
      </c>
      <c r="C145" s="21" t="s">
        <v>38</v>
      </c>
      <c r="D145" s="5">
        <f>SUM(D139:D144)</f>
        <v>103783.92000000001</v>
      </c>
      <c r="E145" s="50">
        <v>108000</v>
      </c>
      <c r="F145" s="5">
        <f>SUM(F139:F144)</f>
        <v>91195.530000000013</v>
      </c>
      <c r="G145" s="9">
        <f>SUM(G139:G144)</f>
        <v>108000</v>
      </c>
      <c r="H145" s="131">
        <f>SUM(H139:H144)</f>
        <v>112200</v>
      </c>
    </row>
    <row r="147" spans="1:9">
      <c r="A147" s="104"/>
      <c r="B147" s="120"/>
      <c r="C147" s="32"/>
      <c r="D147" s="44"/>
      <c r="E147" s="54"/>
      <c r="G147" s="62"/>
      <c r="H147" s="130"/>
    </row>
    <row r="148" spans="1:9">
      <c r="A148" s="96"/>
      <c r="B148" s="117"/>
      <c r="C148" s="19" t="s">
        <v>50</v>
      </c>
      <c r="D148" s="4"/>
      <c r="E148" s="48"/>
      <c r="G148" s="57"/>
      <c r="H148" s="130"/>
    </row>
    <row r="149" spans="1:9">
      <c r="A149" s="96"/>
      <c r="B149" s="117">
        <v>851.87</v>
      </c>
      <c r="C149" s="77" t="s">
        <v>171</v>
      </c>
      <c r="D149" s="4">
        <v>826.35</v>
      </c>
      <c r="E149" s="48"/>
      <c r="F149" s="65">
        <v>856.59</v>
      </c>
      <c r="G149" s="57">
        <v>0</v>
      </c>
      <c r="H149" s="130">
        <v>850</v>
      </c>
    </row>
    <row r="150" spans="1:9">
      <c r="A150" s="94">
        <v>729</v>
      </c>
      <c r="B150" s="83">
        <v>665</v>
      </c>
      <c r="C150" s="14" t="s">
        <v>8</v>
      </c>
      <c r="D150" s="4">
        <v>0</v>
      </c>
      <c r="E150" s="49">
        <v>875</v>
      </c>
      <c r="F150" s="65">
        <v>52.35</v>
      </c>
      <c r="G150" s="57">
        <v>875</v>
      </c>
      <c r="H150" s="130">
        <v>875</v>
      </c>
    </row>
    <row r="151" spans="1:9">
      <c r="A151" s="99">
        <v>32.479999999999997</v>
      </c>
      <c r="B151" s="117">
        <v>99.45</v>
      </c>
      <c r="C151" s="77" t="s">
        <v>103</v>
      </c>
      <c r="D151" s="4">
        <v>1630.72</v>
      </c>
      <c r="E151" s="48">
        <v>35</v>
      </c>
      <c r="F151" s="65">
        <v>89.22</v>
      </c>
      <c r="G151" s="57">
        <v>35</v>
      </c>
      <c r="H151" s="130">
        <v>37</v>
      </c>
    </row>
    <row r="152" spans="1:9" ht="15.75" thickBot="1">
      <c r="A152" s="99"/>
      <c r="B152" s="117"/>
      <c r="C152" s="78" t="s">
        <v>104</v>
      </c>
      <c r="D152" s="4">
        <v>10</v>
      </c>
      <c r="E152" s="48"/>
      <c r="G152" s="57">
        <v>0</v>
      </c>
      <c r="H152" s="130">
        <v>10</v>
      </c>
      <c r="I152" s="128"/>
    </row>
    <row r="153" spans="1:9" ht="15.75" thickBot="1">
      <c r="A153" s="101">
        <v>761.48</v>
      </c>
      <c r="B153" s="116">
        <f>SUM(B149:B151)</f>
        <v>1616.32</v>
      </c>
      <c r="C153" s="21" t="s">
        <v>38</v>
      </c>
      <c r="D153" s="5">
        <f>SUM(D149:D152)</f>
        <v>2467.0700000000002</v>
      </c>
      <c r="E153" s="50">
        <v>910</v>
      </c>
      <c r="F153" s="5">
        <f>SUM(F149:F152)</f>
        <v>998.16000000000008</v>
      </c>
      <c r="G153" s="9">
        <f>SUM(G149:G152)</f>
        <v>910</v>
      </c>
      <c r="H153" s="131">
        <f>SUM(H149:H152)</f>
        <v>1772</v>
      </c>
    </row>
    <row r="154" spans="1:9">
      <c r="A154" s="105"/>
      <c r="B154" s="119"/>
      <c r="C154" s="33"/>
      <c r="D154" s="8"/>
      <c r="E154" s="55"/>
      <c r="G154" s="10"/>
      <c r="H154" s="130"/>
    </row>
    <row r="155" spans="1:9">
      <c r="A155" s="99"/>
      <c r="B155" s="117"/>
      <c r="C155" s="22"/>
      <c r="D155" s="4"/>
      <c r="E155" s="48"/>
      <c r="G155" s="57"/>
      <c r="H155" s="130"/>
    </row>
    <row r="156" spans="1:9">
      <c r="A156" s="99"/>
      <c r="B156" s="117"/>
      <c r="C156" s="19" t="s">
        <v>105</v>
      </c>
      <c r="D156" s="4"/>
      <c r="E156" s="48"/>
      <c r="G156" s="57"/>
      <c r="H156" s="130"/>
    </row>
    <row r="157" spans="1:9">
      <c r="A157" s="96">
        <v>1420.88</v>
      </c>
      <c r="B157" s="117">
        <v>1117.25</v>
      </c>
      <c r="C157" s="77" t="s">
        <v>106</v>
      </c>
      <c r="D157" s="4">
        <v>1243.53</v>
      </c>
      <c r="E157" s="48">
        <v>1500</v>
      </c>
      <c r="F157" s="65">
        <v>1166.03</v>
      </c>
      <c r="G157" s="57">
        <v>1500</v>
      </c>
      <c r="H157" s="130">
        <v>1500</v>
      </c>
    </row>
    <row r="158" spans="1:9">
      <c r="A158" s="96"/>
      <c r="B158" s="117"/>
      <c r="C158" s="77" t="s">
        <v>60</v>
      </c>
      <c r="D158" s="4"/>
      <c r="E158" s="48"/>
      <c r="F158" s="65">
        <v>163.99</v>
      </c>
      <c r="G158" s="57"/>
      <c r="H158" s="130"/>
    </row>
    <row r="159" spans="1:9">
      <c r="A159" s="94">
        <v>676.59</v>
      </c>
      <c r="B159" s="83">
        <v>563.97</v>
      </c>
      <c r="C159" s="14" t="s">
        <v>107</v>
      </c>
      <c r="D159" s="4">
        <v>350</v>
      </c>
      <c r="E159" s="49"/>
      <c r="G159" s="57">
        <v>0</v>
      </c>
      <c r="H159" s="130"/>
    </row>
    <row r="160" spans="1:9">
      <c r="A160" s="94"/>
      <c r="B160" s="83">
        <v>1812.68</v>
      </c>
      <c r="C160" s="14" t="s">
        <v>108</v>
      </c>
      <c r="D160" s="4">
        <v>0</v>
      </c>
      <c r="E160" s="49">
        <v>2000</v>
      </c>
      <c r="G160" s="57"/>
      <c r="H160" s="130"/>
    </row>
    <row r="161" spans="1:8">
      <c r="A161" s="94"/>
      <c r="B161" s="83"/>
      <c r="C161" s="14" t="s">
        <v>89</v>
      </c>
      <c r="D161" s="4"/>
      <c r="E161" s="49"/>
      <c r="F161" s="65">
        <v>82.05</v>
      </c>
      <c r="G161" s="57"/>
      <c r="H161" s="130"/>
    </row>
    <row r="162" spans="1:8">
      <c r="A162" s="94">
        <v>141.18</v>
      </c>
      <c r="B162" s="83">
        <v>107.56</v>
      </c>
      <c r="C162" s="14" t="s">
        <v>61</v>
      </c>
      <c r="D162" s="4">
        <v>81.28</v>
      </c>
      <c r="E162" s="49">
        <v>150</v>
      </c>
      <c r="F162" s="65">
        <v>95.11</v>
      </c>
      <c r="G162" s="57">
        <v>150</v>
      </c>
      <c r="H162" s="130">
        <v>150</v>
      </c>
    </row>
    <row r="163" spans="1:8">
      <c r="A163" s="94">
        <v>3235.73</v>
      </c>
      <c r="B163" s="83">
        <v>954.78</v>
      </c>
      <c r="C163" s="14" t="s">
        <v>109</v>
      </c>
      <c r="D163" s="4">
        <v>1781.47</v>
      </c>
      <c r="E163" s="49">
        <v>3000</v>
      </c>
      <c r="F163" s="65">
        <v>2403.79</v>
      </c>
      <c r="G163" s="57">
        <v>2500</v>
      </c>
      <c r="H163" s="130">
        <v>2500</v>
      </c>
    </row>
    <row r="164" spans="1:8">
      <c r="A164" s="94">
        <v>1829.17</v>
      </c>
      <c r="B164" s="83">
        <v>1468.3</v>
      </c>
      <c r="C164" s="14" t="s">
        <v>160</v>
      </c>
      <c r="D164" s="4">
        <v>1453.13</v>
      </c>
      <c r="E164" s="49">
        <v>2000</v>
      </c>
      <c r="F164" s="65">
        <v>1072.75</v>
      </c>
      <c r="G164" s="57">
        <v>2000</v>
      </c>
      <c r="H164" s="130">
        <v>2000</v>
      </c>
    </row>
    <row r="165" spans="1:8">
      <c r="A165" s="94">
        <v>1262.8499999999999</v>
      </c>
      <c r="B165" s="83">
        <v>1098.75</v>
      </c>
      <c r="C165" s="14" t="s">
        <v>62</v>
      </c>
      <c r="D165" s="4">
        <v>1045.92</v>
      </c>
      <c r="E165" s="49">
        <v>1100</v>
      </c>
      <c r="F165" s="65">
        <v>1055.4000000000001</v>
      </c>
      <c r="G165" s="57">
        <v>1200</v>
      </c>
      <c r="H165" s="130">
        <v>1200</v>
      </c>
    </row>
    <row r="166" spans="1:8">
      <c r="A166" s="94">
        <v>4160.49</v>
      </c>
      <c r="B166" s="83">
        <v>555.13</v>
      </c>
      <c r="C166" s="14" t="s">
        <v>110</v>
      </c>
      <c r="D166" s="4">
        <v>476.9</v>
      </c>
      <c r="E166" s="49">
        <v>2500</v>
      </c>
      <c r="F166" s="65">
        <v>561.41999999999996</v>
      </c>
      <c r="G166" s="57">
        <v>4500</v>
      </c>
      <c r="H166" s="130">
        <v>4500</v>
      </c>
    </row>
    <row r="167" spans="1:8">
      <c r="A167" s="94"/>
      <c r="B167" s="83">
        <v>1041.6500000000001</v>
      </c>
      <c r="C167" s="14" t="s">
        <v>111</v>
      </c>
      <c r="D167" s="4">
        <v>163.95</v>
      </c>
      <c r="E167" s="49"/>
      <c r="F167" s="65">
        <v>100.22</v>
      </c>
      <c r="G167" s="57">
        <v>0</v>
      </c>
      <c r="H167" s="130"/>
    </row>
    <row r="168" spans="1:8">
      <c r="A168" s="100"/>
      <c r="B168" s="83">
        <v>710.94</v>
      </c>
      <c r="C168" s="14" t="s">
        <v>112</v>
      </c>
      <c r="D168" s="4"/>
      <c r="E168" s="49"/>
      <c r="F168" s="65">
        <v>18.850000000000001</v>
      </c>
      <c r="G168" s="57"/>
      <c r="H168" s="130"/>
    </row>
    <row r="169" spans="1:8">
      <c r="A169" s="100"/>
      <c r="B169" s="83">
        <v>6</v>
      </c>
      <c r="C169" s="14" t="s">
        <v>113</v>
      </c>
      <c r="D169" s="4">
        <v>6</v>
      </c>
      <c r="E169" s="49"/>
      <c r="F169" s="65">
        <v>7</v>
      </c>
      <c r="G169" s="57">
        <v>6</v>
      </c>
      <c r="H169" s="130">
        <v>7</v>
      </c>
    </row>
    <row r="170" spans="1:8">
      <c r="A170" s="100"/>
      <c r="B170" s="83">
        <v>888</v>
      </c>
      <c r="C170" s="14" t="s">
        <v>114</v>
      </c>
      <c r="D170" s="4"/>
      <c r="E170" s="49"/>
      <c r="G170" s="57"/>
      <c r="H170" s="130"/>
    </row>
    <row r="171" spans="1:8">
      <c r="A171" s="100"/>
      <c r="B171" s="83"/>
      <c r="C171" s="14" t="s">
        <v>159</v>
      </c>
      <c r="D171" s="4"/>
      <c r="E171" s="49"/>
      <c r="F171" s="65">
        <v>165</v>
      </c>
      <c r="G171" s="57"/>
      <c r="H171" s="130"/>
    </row>
    <row r="172" spans="1:8" ht="15.75" thickBot="1">
      <c r="A172" s="94">
        <v>119</v>
      </c>
      <c r="B172" s="83">
        <v>258</v>
      </c>
      <c r="C172" s="14" t="s">
        <v>115</v>
      </c>
      <c r="D172" s="4">
        <v>0</v>
      </c>
      <c r="E172" s="49">
        <v>150</v>
      </c>
      <c r="G172" s="57">
        <v>150</v>
      </c>
      <c r="H172" s="130"/>
    </row>
    <row r="173" spans="1:8">
      <c r="A173" s="95">
        <v>12845.89</v>
      </c>
      <c r="B173" s="116">
        <f>SUM(B157:B172)</f>
        <v>10583.01</v>
      </c>
      <c r="C173" s="86" t="s">
        <v>38</v>
      </c>
      <c r="D173" s="5">
        <f>SUM(D157:D172)</f>
        <v>6602.1799999999994</v>
      </c>
      <c r="E173" s="50">
        <v>12400</v>
      </c>
      <c r="F173" s="5">
        <f>SUM(F157:F172)</f>
        <v>6891.61</v>
      </c>
      <c r="G173" s="9">
        <f>SUM(G157:G172)</f>
        <v>12006</v>
      </c>
      <c r="H173" s="131">
        <f>SUM(H157:H172)</f>
        <v>11857</v>
      </c>
    </row>
    <row r="174" spans="1:8">
      <c r="A174" s="106"/>
      <c r="B174" s="121"/>
      <c r="C174" s="75"/>
      <c r="D174" s="8"/>
      <c r="E174" s="76"/>
      <c r="F174" s="8"/>
      <c r="G174" s="60"/>
      <c r="H174" s="130"/>
    </row>
    <row r="175" spans="1:8">
      <c r="A175" s="106"/>
      <c r="B175" s="121"/>
      <c r="C175" s="75"/>
      <c r="D175" s="8"/>
      <c r="E175" s="76"/>
      <c r="F175" s="8"/>
      <c r="G175" s="60"/>
      <c r="H175" s="130"/>
    </row>
    <row r="176" spans="1:8">
      <c r="A176" s="106"/>
      <c r="B176" s="121"/>
      <c r="C176" s="75"/>
      <c r="D176" s="8"/>
      <c r="E176" s="76"/>
      <c r="F176" s="8"/>
      <c r="G176" s="60"/>
      <c r="H176" s="130"/>
    </row>
    <row r="177" spans="1:12">
      <c r="A177" s="106"/>
      <c r="B177" s="121"/>
      <c r="C177" s="75"/>
      <c r="D177" s="8"/>
      <c r="E177" s="76"/>
      <c r="F177" s="8"/>
      <c r="G177" s="60"/>
      <c r="H177" s="130"/>
    </row>
    <row r="178" spans="1:12">
      <c r="A178" s="106"/>
      <c r="B178" s="121"/>
      <c r="C178" s="75"/>
      <c r="D178" s="8"/>
      <c r="E178" s="76"/>
      <c r="F178" s="8"/>
      <c r="G178" s="60"/>
      <c r="H178" s="130"/>
    </row>
    <row r="179" spans="1:12">
      <c r="A179" s="106"/>
      <c r="B179" s="121"/>
      <c r="C179" s="75"/>
      <c r="D179" s="8"/>
      <c r="E179" s="76"/>
      <c r="F179" s="8"/>
      <c r="G179" s="60"/>
      <c r="H179" s="130"/>
    </row>
    <row r="180" spans="1:12">
      <c r="A180" s="106"/>
      <c r="B180" s="121"/>
      <c r="C180" s="75"/>
      <c r="D180" s="8"/>
      <c r="E180" s="76"/>
      <c r="F180" s="8"/>
      <c r="G180" s="60"/>
      <c r="H180" s="130"/>
    </row>
    <row r="181" spans="1:12">
      <c r="A181" s="106"/>
      <c r="B181" s="121"/>
      <c r="C181" s="75"/>
      <c r="D181" s="8"/>
      <c r="E181" s="76"/>
      <c r="F181" s="8"/>
      <c r="G181" s="60"/>
      <c r="H181" s="130"/>
    </row>
    <row r="182" spans="1:12">
      <c r="A182" s="106"/>
      <c r="B182" s="121"/>
      <c r="C182" s="75"/>
      <c r="D182" s="8"/>
      <c r="E182" s="76"/>
      <c r="F182" s="8"/>
      <c r="G182" s="60"/>
      <c r="H182" s="130"/>
    </row>
    <row r="183" spans="1:12">
      <c r="A183" s="98" t="s">
        <v>1</v>
      </c>
      <c r="B183" s="118" t="s">
        <v>2</v>
      </c>
      <c r="C183" s="17" t="s">
        <v>41</v>
      </c>
      <c r="D183" s="7" t="s">
        <v>149</v>
      </c>
      <c r="E183" s="52" t="s">
        <v>150</v>
      </c>
      <c r="F183" s="69" t="s">
        <v>166</v>
      </c>
      <c r="G183" s="58" t="s">
        <v>151</v>
      </c>
      <c r="H183" s="129" t="s">
        <v>153</v>
      </c>
    </row>
    <row r="184" spans="1:12">
      <c r="A184" s="99"/>
      <c r="B184" s="117"/>
      <c r="C184" s="19" t="s">
        <v>116</v>
      </c>
      <c r="D184" s="4"/>
      <c r="E184" s="48"/>
      <c r="G184" s="57"/>
      <c r="H184" s="130"/>
    </row>
    <row r="185" spans="1:12">
      <c r="A185" s="99">
        <v>3832.42</v>
      </c>
      <c r="B185" s="117">
        <v>5330.3</v>
      </c>
      <c r="C185" s="77" t="s">
        <v>160</v>
      </c>
      <c r="D185" s="4">
        <v>4434.63</v>
      </c>
      <c r="E185" s="48">
        <v>6000</v>
      </c>
      <c r="F185" s="65">
        <v>4840.75</v>
      </c>
      <c r="G185" s="57">
        <v>6000</v>
      </c>
      <c r="H185" s="130">
        <v>6000</v>
      </c>
    </row>
    <row r="186" spans="1:12">
      <c r="A186" s="99"/>
      <c r="B186" s="117"/>
      <c r="C186" s="77" t="s">
        <v>89</v>
      </c>
      <c r="D186" s="4"/>
      <c r="E186" s="48"/>
      <c r="F186" s="65">
        <v>370.27</v>
      </c>
      <c r="G186" s="57"/>
      <c r="H186" s="130">
        <v>400</v>
      </c>
    </row>
    <row r="187" spans="1:12">
      <c r="A187" s="100">
        <v>153.66</v>
      </c>
      <c r="B187" s="83">
        <v>45.9</v>
      </c>
      <c r="C187" s="14" t="s">
        <v>64</v>
      </c>
      <c r="D187" s="4">
        <v>21.84</v>
      </c>
      <c r="E187" s="49">
        <v>250</v>
      </c>
      <c r="F187" s="65">
        <v>44.15</v>
      </c>
      <c r="G187" s="57">
        <v>250</v>
      </c>
      <c r="H187" s="130">
        <v>250</v>
      </c>
      <c r="L187" s="67"/>
    </row>
    <row r="188" spans="1:12">
      <c r="A188" s="94">
        <v>1572.18</v>
      </c>
      <c r="B188" s="83">
        <v>751.82</v>
      </c>
      <c r="C188" s="14" t="s">
        <v>51</v>
      </c>
      <c r="D188" s="4">
        <v>156.08000000000001</v>
      </c>
      <c r="E188" s="49">
        <v>5000</v>
      </c>
      <c r="F188" s="65">
        <v>413.51</v>
      </c>
      <c r="G188" s="57">
        <v>5500</v>
      </c>
      <c r="H188" s="130">
        <v>5500</v>
      </c>
    </row>
    <row r="189" spans="1:12">
      <c r="A189" s="100">
        <v>2106.8200000000002</v>
      </c>
      <c r="B189" s="83">
        <v>2303.66</v>
      </c>
      <c r="C189" s="14" t="s">
        <v>106</v>
      </c>
      <c r="D189" s="4">
        <v>1941.83</v>
      </c>
      <c r="E189" s="49">
        <v>2000</v>
      </c>
      <c r="F189" s="65">
        <v>1690.88</v>
      </c>
      <c r="G189" s="57">
        <v>2000</v>
      </c>
      <c r="H189" s="130">
        <v>2000</v>
      </c>
    </row>
    <row r="190" spans="1:12">
      <c r="A190" s="100">
        <v>760.29</v>
      </c>
      <c r="B190" s="83">
        <v>361.69</v>
      </c>
      <c r="C190" s="14" t="s">
        <v>117</v>
      </c>
      <c r="D190" s="4">
        <v>1586.4</v>
      </c>
      <c r="E190" s="49">
        <v>800</v>
      </c>
      <c r="F190" s="65">
        <v>2976.83</v>
      </c>
      <c r="G190" s="57">
        <v>800</v>
      </c>
      <c r="H190" s="130">
        <v>3000</v>
      </c>
    </row>
    <row r="191" spans="1:12">
      <c r="A191" s="100"/>
      <c r="B191" s="83">
        <v>699.72</v>
      </c>
      <c r="C191" s="14" t="s">
        <v>118</v>
      </c>
      <c r="D191" s="4">
        <v>0</v>
      </c>
      <c r="E191" s="49">
        <v>2000</v>
      </c>
      <c r="G191" s="57">
        <v>0</v>
      </c>
      <c r="H191" s="130"/>
    </row>
    <row r="192" spans="1:12">
      <c r="A192" s="100"/>
      <c r="B192" s="83">
        <v>625</v>
      </c>
      <c r="C192" s="14" t="s">
        <v>119</v>
      </c>
      <c r="D192" s="4">
        <v>0</v>
      </c>
      <c r="E192" s="49"/>
      <c r="G192" s="57">
        <v>0</v>
      </c>
      <c r="H192" s="130"/>
    </row>
    <row r="193" spans="1:8">
      <c r="A193" s="100">
        <v>1448.07</v>
      </c>
      <c r="B193" s="83">
        <v>1481.02</v>
      </c>
      <c r="C193" s="14" t="s">
        <v>61</v>
      </c>
      <c r="D193" s="4">
        <v>1386.76</v>
      </c>
      <c r="E193" s="49">
        <v>1500</v>
      </c>
      <c r="F193" s="65">
        <v>694.61</v>
      </c>
      <c r="G193" s="57">
        <v>1500</v>
      </c>
      <c r="H193" s="130">
        <v>1500</v>
      </c>
    </row>
    <row r="194" spans="1:8">
      <c r="A194" s="100">
        <v>1262.8499999999999</v>
      </c>
      <c r="B194" s="83">
        <v>1098.75</v>
      </c>
      <c r="C194" s="14" t="s">
        <v>62</v>
      </c>
      <c r="D194" s="4">
        <v>1813.08</v>
      </c>
      <c r="E194" s="49">
        <v>1100</v>
      </c>
      <c r="F194" s="65">
        <v>1759</v>
      </c>
      <c r="G194" s="57">
        <v>1200</v>
      </c>
      <c r="H194" s="130">
        <v>2000</v>
      </c>
    </row>
    <row r="195" spans="1:8">
      <c r="A195" s="100"/>
      <c r="B195" s="83">
        <v>1775</v>
      </c>
      <c r="C195" s="14" t="s">
        <v>120</v>
      </c>
      <c r="D195" s="4">
        <v>0</v>
      </c>
      <c r="E195" s="49"/>
      <c r="G195" s="57">
        <v>0</v>
      </c>
      <c r="H195" s="130"/>
    </row>
    <row r="196" spans="1:8">
      <c r="A196" s="94">
        <v>1920.04</v>
      </c>
      <c r="B196" s="83">
        <v>0</v>
      </c>
      <c r="C196" s="14" t="s">
        <v>121</v>
      </c>
      <c r="D196" s="4">
        <v>0</v>
      </c>
      <c r="E196" s="49"/>
      <c r="G196" s="57">
        <v>0</v>
      </c>
      <c r="H196" s="130"/>
    </row>
    <row r="197" spans="1:8">
      <c r="A197" s="100">
        <v>108570.93</v>
      </c>
      <c r="B197" s="83">
        <v>64187.02</v>
      </c>
      <c r="C197" s="14" t="s">
        <v>122</v>
      </c>
      <c r="D197" s="4">
        <v>81151.12</v>
      </c>
      <c r="E197" s="49">
        <v>140019</v>
      </c>
      <c r="F197" s="65">
        <v>159050.16</v>
      </c>
      <c r="G197" s="57">
        <v>147750</v>
      </c>
      <c r="H197" s="130">
        <v>200000</v>
      </c>
    </row>
    <row r="198" spans="1:8">
      <c r="A198" s="100"/>
      <c r="B198" s="83">
        <v>735.37</v>
      </c>
      <c r="C198" s="14" t="s">
        <v>5</v>
      </c>
      <c r="D198" s="4"/>
      <c r="E198" s="49"/>
      <c r="G198" s="57"/>
      <c r="H198" s="130"/>
    </row>
    <row r="199" spans="1:8">
      <c r="A199" s="99"/>
      <c r="B199" s="117">
        <v>1235</v>
      </c>
      <c r="C199" s="77" t="s">
        <v>175</v>
      </c>
      <c r="D199" s="4">
        <v>2872.99</v>
      </c>
      <c r="E199" s="48"/>
      <c r="F199" s="65">
        <v>497.4</v>
      </c>
      <c r="G199" s="57">
        <v>0</v>
      </c>
      <c r="H199" s="130">
        <v>2000</v>
      </c>
    </row>
    <row r="200" spans="1:8">
      <c r="A200" s="99"/>
      <c r="B200" s="117">
        <v>1315.54</v>
      </c>
      <c r="C200" s="77" t="s">
        <v>164</v>
      </c>
      <c r="D200" s="4">
        <v>3161.5</v>
      </c>
      <c r="E200" s="48"/>
      <c r="F200" s="65">
        <v>1597</v>
      </c>
      <c r="G200" s="57">
        <v>0</v>
      </c>
      <c r="H200" s="130">
        <v>2000</v>
      </c>
    </row>
    <row r="201" spans="1:8">
      <c r="A201" s="99"/>
      <c r="B201" s="117"/>
      <c r="C201" s="77" t="s">
        <v>124</v>
      </c>
      <c r="D201" s="4">
        <v>10300</v>
      </c>
      <c r="E201" s="48"/>
      <c r="F201" s="65">
        <v>2775</v>
      </c>
      <c r="G201" s="57">
        <v>0</v>
      </c>
      <c r="H201" s="130">
        <v>1000</v>
      </c>
    </row>
    <row r="202" spans="1:8">
      <c r="A202" s="99"/>
      <c r="B202" s="117"/>
      <c r="C202" s="77" t="s">
        <v>125</v>
      </c>
      <c r="D202" s="4">
        <v>11519.63</v>
      </c>
      <c r="E202" s="48"/>
      <c r="G202" s="57">
        <v>0</v>
      </c>
      <c r="H202" s="130"/>
    </row>
    <row r="203" spans="1:8">
      <c r="A203" s="99"/>
      <c r="B203" s="117"/>
      <c r="C203" s="77" t="s">
        <v>126</v>
      </c>
      <c r="D203" s="4">
        <v>39.659999999999997</v>
      </c>
      <c r="E203" s="48"/>
      <c r="F203" s="65">
        <v>76.19</v>
      </c>
      <c r="G203" s="57">
        <v>0</v>
      </c>
      <c r="H203" s="130"/>
    </row>
    <row r="204" spans="1:8">
      <c r="A204" s="101">
        <v>121627.26</v>
      </c>
      <c r="B204" s="116">
        <f>SUM(B185:B200)</f>
        <v>81945.789999999994</v>
      </c>
      <c r="C204" s="34" t="s">
        <v>38</v>
      </c>
      <c r="D204" s="5">
        <f>SUM(D185:D203)</f>
        <v>120385.52</v>
      </c>
      <c r="E204" s="50">
        <v>158669</v>
      </c>
      <c r="F204" s="5">
        <f>SUM(F185:F203)</f>
        <v>176785.75</v>
      </c>
      <c r="G204" s="9">
        <f>SUM(G185:G203)</f>
        <v>165000</v>
      </c>
      <c r="H204" s="131">
        <f>SUM(H185:H203)</f>
        <v>225650</v>
      </c>
    </row>
    <row r="205" spans="1:8">
      <c r="C205" s="1"/>
      <c r="H205" s="130"/>
    </row>
    <row r="206" spans="1:8">
      <c r="A206" s="108"/>
      <c r="B206" s="119"/>
      <c r="C206" s="18"/>
      <c r="D206" s="8"/>
      <c r="E206" s="48"/>
      <c r="G206" s="10"/>
      <c r="H206" s="130"/>
    </row>
    <row r="207" spans="1:8">
      <c r="A207" s="99"/>
      <c r="B207" s="117"/>
      <c r="C207" s="19" t="s">
        <v>127</v>
      </c>
      <c r="D207" s="4"/>
      <c r="E207" s="48"/>
      <c r="G207" s="57"/>
      <c r="H207" s="130"/>
    </row>
    <row r="208" spans="1:8">
      <c r="A208" s="109">
        <v>21704.5</v>
      </c>
      <c r="B208" s="117">
        <v>32908</v>
      </c>
      <c r="C208" s="79" t="s">
        <v>128</v>
      </c>
      <c r="D208" s="4">
        <v>44681.35</v>
      </c>
      <c r="E208" s="48">
        <v>70000</v>
      </c>
      <c r="F208" s="65">
        <v>40238.43</v>
      </c>
      <c r="G208" s="57">
        <v>70000</v>
      </c>
      <c r="H208" s="130">
        <v>70000</v>
      </c>
    </row>
    <row r="209" spans="1:9">
      <c r="A209" s="94">
        <v>1597.52</v>
      </c>
      <c r="B209" s="83">
        <v>2048.0300000000002</v>
      </c>
      <c r="C209" s="14" t="s">
        <v>69</v>
      </c>
      <c r="D209" s="4">
        <v>2335.73</v>
      </c>
      <c r="E209" s="49">
        <v>5000</v>
      </c>
      <c r="F209" s="65">
        <v>1521.25</v>
      </c>
      <c r="G209" s="57">
        <v>5000</v>
      </c>
      <c r="H209" s="130">
        <v>5000</v>
      </c>
    </row>
    <row r="210" spans="1:9">
      <c r="A210" s="94"/>
      <c r="B210" s="83"/>
      <c r="C210" s="14" t="s">
        <v>89</v>
      </c>
      <c r="D210" s="4"/>
      <c r="E210" s="49"/>
      <c r="F210" s="65">
        <v>116.37</v>
      </c>
      <c r="G210" s="57"/>
      <c r="H210" s="130"/>
    </row>
    <row r="211" spans="1:9">
      <c r="A211" s="94">
        <v>841.9</v>
      </c>
      <c r="B211" s="83">
        <v>732.5</v>
      </c>
      <c r="C211" s="14" t="s">
        <v>62</v>
      </c>
      <c r="D211" s="4">
        <v>0</v>
      </c>
      <c r="E211" s="49">
        <v>850</v>
      </c>
      <c r="G211" s="57">
        <v>850</v>
      </c>
      <c r="H211" s="130">
        <v>850</v>
      </c>
    </row>
    <row r="212" spans="1:9">
      <c r="A212" s="94">
        <v>380.03</v>
      </c>
      <c r="B212" s="83">
        <v>490.65</v>
      </c>
      <c r="C212" s="14" t="s">
        <v>61</v>
      </c>
      <c r="D212" s="4">
        <v>619.28</v>
      </c>
      <c r="E212" s="49">
        <v>1500</v>
      </c>
      <c r="F212" s="65">
        <v>771.75</v>
      </c>
      <c r="G212" s="57">
        <v>1500</v>
      </c>
      <c r="H212" s="130">
        <v>1500</v>
      </c>
    </row>
    <row r="213" spans="1:9">
      <c r="A213" s="94"/>
      <c r="B213" s="83">
        <v>0</v>
      </c>
      <c r="C213" s="14" t="s">
        <v>64</v>
      </c>
      <c r="D213" s="4">
        <v>31.32</v>
      </c>
      <c r="E213" s="49"/>
      <c r="G213" s="57">
        <v>0</v>
      </c>
      <c r="H213" s="130"/>
    </row>
    <row r="214" spans="1:9">
      <c r="A214" s="94">
        <v>10602.05</v>
      </c>
      <c r="B214" s="83">
        <v>5091.4799999999996</v>
      </c>
      <c r="C214" s="14" t="s">
        <v>129</v>
      </c>
      <c r="D214" s="4">
        <v>13906.9</v>
      </c>
      <c r="E214" s="49">
        <v>12000</v>
      </c>
      <c r="F214" s="65">
        <v>7658.63</v>
      </c>
      <c r="G214" s="57">
        <v>12000</v>
      </c>
      <c r="H214" s="130">
        <v>12000</v>
      </c>
    </row>
    <row r="215" spans="1:9">
      <c r="A215" s="94"/>
      <c r="B215" s="83"/>
      <c r="C215" s="14" t="s">
        <v>165</v>
      </c>
      <c r="D215" s="4"/>
      <c r="E215" s="49"/>
      <c r="F215" s="65">
        <v>6879.1</v>
      </c>
      <c r="G215" s="57"/>
      <c r="H215" s="130"/>
      <c r="I215" s="1" t="s">
        <v>176</v>
      </c>
    </row>
    <row r="216" spans="1:9">
      <c r="A216" s="96">
        <v>361.19</v>
      </c>
      <c r="B216" s="117">
        <v>596.48</v>
      </c>
      <c r="C216" s="77" t="s">
        <v>123</v>
      </c>
      <c r="D216" s="4">
        <v>867.75</v>
      </c>
      <c r="E216" s="48">
        <v>1500</v>
      </c>
      <c r="F216" s="65">
        <v>224.26</v>
      </c>
      <c r="G216" s="57">
        <v>1500</v>
      </c>
      <c r="H216" s="130">
        <v>1500</v>
      </c>
    </row>
    <row r="217" spans="1:9" ht="15.75" thickBot="1">
      <c r="A217" s="96"/>
      <c r="B217" s="117">
        <v>828</v>
      </c>
      <c r="C217" s="80" t="s">
        <v>130</v>
      </c>
      <c r="D217" s="4"/>
      <c r="E217" s="48"/>
      <c r="G217" s="57"/>
      <c r="H217" s="130"/>
    </row>
    <row r="218" spans="1:9" ht="15.75" thickBot="1">
      <c r="A218" s="95">
        <v>35487.19</v>
      </c>
      <c r="B218" s="123">
        <f>SUM(B208:B217)</f>
        <v>42695.140000000007</v>
      </c>
      <c r="C218" s="35" t="s">
        <v>38</v>
      </c>
      <c r="D218" s="5">
        <f>SUM(D208:D217)</f>
        <v>62442.33</v>
      </c>
      <c r="E218" s="50">
        <v>90850</v>
      </c>
      <c r="F218" s="5">
        <f>SUM(F208:F217)</f>
        <v>57409.79</v>
      </c>
      <c r="G218" s="9">
        <f>SUM(G208:G217)</f>
        <v>90850</v>
      </c>
      <c r="H218" s="131">
        <f>SUM(H208:H217)</f>
        <v>90850</v>
      </c>
    </row>
    <row r="219" spans="1:9">
      <c r="A219" s="110"/>
      <c r="B219" s="124"/>
      <c r="C219" s="36"/>
      <c r="D219" s="8"/>
      <c r="E219" s="48"/>
      <c r="G219" s="10"/>
      <c r="H219" s="130"/>
    </row>
    <row r="220" spans="1:9">
      <c r="A220" s="111"/>
      <c r="C220" s="19" t="s">
        <v>131</v>
      </c>
      <c r="D220" s="4"/>
      <c r="E220" s="48"/>
      <c r="G220" s="57"/>
      <c r="H220" s="130"/>
    </row>
    <row r="221" spans="1:9">
      <c r="A221" s="99">
        <v>26.92</v>
      </c>
      <c r="B221" s="117">
        <v>399</v>
      </c>
      <c r="C221" s="81" t="s">
        <v>132</v>
      </c>
      <c r="D221" s="8">
        <v>0</v>
      </c>
      <c r="E221" s="48">
        <v>10000</v>
      </c>
      <c r="G221" s="10">
        <v>0</v>
      </c>
      <c r="H221" s="130"/>
    </row>
    <row r="222" spans="1:9">
      <c r="A222" s="99"/>
      <c r="B222" s="117"/>
      <c r="C222" s="82" t="s">
        <v>133</v>
      </c>
      <c r="D222" s="45">
        <v>3140</v>
      </c>
      <c r="E222" s="48"/>
      <c r="G222" s="63">
        <v>0</v>
      </c>
      <c r="H222" s="130"/>
    </row>
    <row r="223" spans="1:9">
      <c r="A223" s="99"/>
      <c r="B223" s="117"/>
      <c r="C223" s="82" t="s">
        <v>63</v>
      </c>
      <c r="D223" s="45">
        <v>1343</v>
      </c>
      <c r="E223" s="48"/>
      <c r="F223" s="65">
        <v>525</v>
      </c>
      <c r="G223" s="63">
        <v>6000</v>
      </c>
      <c r="H223" s="130">
        <v>6000</v>
      </c>
    </row>
    <row r="224" spans="1:9">
      <c r="A224" s="99"/>
      <c r="B224" s="117"/>
      <c r="C224" s="82" t="s">
        <v>64</v>
      </c>
      <c r="D224" s="45">
        <v>21.94</v>
      </c>
      <c r="E224" s="48"/>
      <c r="G224" s="63">
        <v>0</v>
      </c>
      <c r="H224" s="130"/>
    </row>
    <row r="225" spans="1:8">
      <c r="A225" s="99"/>
      <c r="B225" s="117"/>
      <c r="C225" s="82" t="s">
        <v>97</v>
      </c>
      <c r="D225" s="45">
        <v>1.82</v>
      </c>
      <c r="E225" s="48"/>
      <c r="G225" s="63">
        <v>0</v>
      </c>
      <c r="H225" s="130"/>
    </row>
    <row r="226" spans="1:8">
      <c r="A226" s="99"/>
      <c r="B226" s="117"/>
      <c r="C226" s="82" t="s">
        <v>69</v>
      </c>
      <c r="D226" s="45">
        <v>107.65</v>
      </c>
      <c r="E226" s="48"/>
      <c r="G226" s="63">
        <v>0</v>
      </c>
      <c r="H226" s="130"/>
    </row>
    <row r="227" spans="1:8">
      <c r="A227" s="101"/>
      <c r="B227" s="116">
        <f>SUM(B221)</f>
        <v>399</v>
      </c>
      <c r="C227" s="37" t="s">
        <v>134</v>
      </c>
      <c r="D227" s="5">
        <f>SUM(D221:D226)</f>
        <v>4614.4099999999989</v>
      </c>
      <c r="E227" s="50">
        <v>10000</v>
      </c>
      <c r="F227" s="5">
        <f>SUM(F221:F226)</f>
        <v>525</v>
      </c>
      <c r="G227" s="9">
        <f>SUM(G221:G226)</f>
        <v>6000</v>
      </c>
      <c r="H227" s="131">
        <v>6000</v>
      </c>
    </row>
    <row r="228" spans="1:8">
      <c r="A228" s="99"/>
      <c r="B228" s="117"/>
      <c r="C228" s="18"/>
      <c r="D228" s="4"/>
      <c r="E228" s="48"/>
      <c r="F228" s="4"/>
      <c r="G228" s="57"/>
      <c r="H228" s="130"/>
    </row>
    <row r="229" spans="1:8">
      <c r="A229" s="99" t="s">
        <v>0</v>
      </c>
      <c r="B229" s="117"/>
      <c r="C229" s="19" t="s">
        <v>135</v>
      </c>
      <c r="D229" s="7" t="s">
        <v>149</v>
      </c>
      <c r="E229" s="52" t="s">
        <v>150</v>
      </c>
      <c r="F229" s="69" t="s">
        <v>166</v>
      </c>
      <c r="G229" s="58" t="s">
        <v>151</v>
      </c>
      <c r="H229" s="129" t="s">
        <v>153</v>
      </c>
    </row>
    <row r="230" spans="1:8">
      <c r="A230" s="112"/>
      <c r="B230" s="125"/>
      <c r="C230" s="38"/>
      <c r="D230" s="44"/>
      <c r="E230" s="48"/>
      <c r="F230" s="4"/>
      <c r="G230" s="64"/>
      <c r="H230" s="130"/>
    </row>
    <row r="231" spans="1:8">
      <c r="A231" s="99"/>
      <c r="B231" s="117">
        <v>5000</v>
      </c>
      <c r="C231" s="39" t="s">
        <v>136</v>
      </c>
      <c r="D231" s="8">
        <v>5000</v>
      </c>
      <c r="E231" s="48">
        <v>5000</v>
      </c>
      <c r="F231" s="4"/>
      <c r="G231" s="10">
        <v>5000</v>
      </c>
      <c r="H231" s="132">
        <v>5000</v>
      </c>
    </row>
    <row r="232" spans="1:8">
      <c r="A232" s="99"/>
      <c r="B232" s="117"/>
      <c r="C232" s="40"/>
      <c r="D232" s="8"/>
      <c r="E232" s="48"/>
      <c r="F232" s="4"/>
      <c r="G232" s="10"/>
      <c r="H232" s="132"/>
    </row>
    <row r="233" spans="1:8">
      <c r="A233" s="99" t="s">
        <v>182</v>
      </c>
      <c r="B233" s="117">
        <v>5000</v>
      </c>
      <c r="C233" s="19" t="s">
        <v>137</v>
      </c>
      <c r="D233" s="8">
        <v>5000</v>
      </c>
      <c r="E233" s="48">
        <v>5000</v>
      </c>
      <c r="F233" s="4"/>
      <c r="G233" s="10">
        <v>5000</v>
      </c>
      <c r="H233" s="132">
        <v>5000</v>
      </c>
    </row>
    <row r="234" spans="1:8">
      <c r="A234" s="99" t="s">
        <v>181</v>
      </c>
      <c r="B234" s="117"/>
      <c r="C234" s="38" t="s">
        <v>0</v>
      </c>
      <c r="D234" s="4"/>
      <c r="E234" s="48"/>
      <c r="F234" s="4"/>
      <c r="G234" s="57"/>
      <c r="H234" s="132"/>
    </row>
    <row r="235" spans="1:8">
      <c r="A235" s="138" t="s">
        <v>183</v>
      </c>
      <c r="B235" s="117">
        <v>23850</v>
      </c>
      <c r="C235" s="25" t="s">
        <v>138</v>
      </c>
      <c r="D235" s="8">
        <v>5000</v>
      </c>
      <c r="E235" s="48">
        <v>5000</v>
      </c>
      <c r="F235" s="4"/>
      <c r="G235" s="10">
        <v>5000</v>
      </c>
      <c r="H235" s="132">
        <v>5000</v>
      </c>
    </row>
    <row r="236" spans="1:8">
      <c r="A236" s="108"/>
      <c r="B236" s="119"/>
      <c r="C236" s="18"/>
      <c r="D236" s="4"/>
      <c r="E236" s="48"/>
      <c r="F236" s="4"/>
      <c r="G236" s="57"/>
      <c r="H236" s="130"/>
    </row>
    <row r="237" spans="1:8">
      <c r="A237" s="113">
        <v>422084.98</v>
      </c>
      <c r="B237" s="113"/>
      <c r="C237" s="88" t="s">
        <v>139</v>
      </c>
      <c r="D237" s="87">
        <f>SUM(D235,D233,D231,D227,D218,D204,D173,D153,D145,D129,D93,D88,D63,D56,)</f>
        <v>481145.61</v>
      </c>
      <c r="E237" s="92">
        <v>583603</v>
      </c>
      <c r="F237" s="87">
        <v>527376</v>
      </c>
      <c r="G237" s="87">
        <f>SUM(G235,G233,G231,G227,G218,G204,G173,G153,G145,G129,G93,G88,G66,G63,G56,)</f>
        <v>576776</v>
      </c>
      <c r="H237" s="135">
        <f>SUM(H56, H63, H66, H88, H93, H129, H145, H153, H173, H204, H218, H227,H231, H233, H235)</f>
        <v>639694</v>
      </c>
    </row>
    <row r="238" spans="1:8">
      <c r="A238" s="114"/>
      <c r="B238" s="121"/>
      <c r="C238" s="75"/>
      <c r="D238" s="8"/>
      <c r="E238" s="4"/>
      <c r="F238" s="4"/>
      <c r="G238" s="3"/>
      <c r="H238" s="133"/>
    </row>
    <row r="239" spans="1:8">
      <c r="A239" s="99"/>
      <c r="B239" s="117"/>
      <c r="C239" s="89" t="s">
        <v>140</v>
      </c>
      <c r="D239" s="2"/>
      <c r="E239" s="71"/>
      <c r="F239" s="4"/>
      <c r="G239" s="1"/>
      <c r="H239" s="133"/>
    </row>
    <row r="240" spans="1:8">
      <c r="A240" s="99"/>
      <c r="B240" s="117"/>
      <c r="C240" s="1" t="s">
        <v>141</v>
      </c>
      <c r="D240" s="2"/>
      <c r="E240" s="71"/>
      <c r="F240" s="4"/>
      <c r="G240" s="72"/>
      <c r="H240" s="133"/>
    </row>
    <row r="241" spans="1:32">
      <c r="A241" s="99"/>
      <c r="B241" s="117"/>
      <c r="C241" s="1" t="s">
        <v>142</v>
      </c>
      <c r="D241" s="2"/>
      <c r="E241" s="71"/>
      <c r="F241" s="4"/>
      <c r="G241" s="72"/>
      <c r="H241" s="133"/>
    </row>
    <row r="242" spans="1:32">
      <c r="A242" s="99"/>
      <c r="B242" s="117"/>
      <c r="C242" s="1" t="s">
        <v>143</v>
      </c>
      <c r="D242" s="2"/>
      <c r="E242" s="71"/>
      <c r="F242" s="4"/>
      <c r="G242" s="72"/>
      <c r="H242" s="133"/>
    </row>
    <row r="243" spans="1:32">
      <c r="A243" s="99"/>
      <c r="B243" s="117"/>
      <c r="C243" s="1" t="s">
        <v>144</v>
      </c>
      <c r="D243" s="2"/>
      <c r="E243" s="71"/>
      <c r="F243" s="4"/>
      <c r="G243" s="72"/>
      <c r="H243" s="133"/>
    </row>
    <row r="244" spans="1:32">
      <c r="A244" s="99"/>
      <c r="B244" s="117"/>
      <c r="C244" s="1" t="s">
        <v>145</v>
      </c>
      <c r="D244" s="2"/>
      <c r="E244" s="71"/>
      <c r="F244" s="4"/>
      <c r="G244" s="72"/>
      <c r="H244" s="133"/>
    </row>
    <row r="245" spans="1:32">
      <c r="A245" s="99"/>
      <c r="B245" s="117"/>
      <c r="C245" s="1" t="s">
        <v>146</v>
      </c>
      <c r="D245" s="2"/>
      <c r="E245" s="71"/>
      <c r="F245" s="4"/>
      <c r="G245" s="72"/>
      <c r="H245" s="133"/>
    </row>
    <row r="246" spans="1:32">
      <c r="A246" s="99"/>
      <c r="B246" s="117"/>
      <c r="C246" s="1" t="s">
        <v>147</v>
      </c>
      <c r="D246" s="2"/>
      <c r="E246" s="71"/>
      <c r="F246" s="4"/>
      <c r="G246" s="72"/>
      <c r="H246" s="133"/>
    </row>
    <row r="247" spans="1:32">
      <c r="A247" s="99"/>
      <c r="B247" s="126"/>
      <c r="C247" s="1" t="s">
        <v>148</v>
      </c>
      <c r="D247" s="2"/>
      <c r="E247" s="71"/>
      <c r="F247" s="4"/>
      <c r="G247" s="72"/>
      <c r="H247" s="133"/>
    </row>
    <row r="248" spans="1:32">
      <c r="A248" s="99"/>
      <c r="B248" s="126"/>
      <c r="C248" s="90" t="s">
        <v>178</v>
      </c>
      <c r="D248" s="2"/>
      <c r="E248" s="71"/>
      <c r="F248" s="4"/>
      <c r="G248" s="72"/>
      <c r="H248" s="133"/>
    </row>
    <row r="249" spans="1:32">
      <c r="A249" s="99"/>
      <c r="B249" s="126"/>
      <c r="C249" s="90" t="s">
        <v>179</v>
      </c>
      <c r="D249" s="2"/>
      <c r="E249" s="71"/>
      <c r="F249" s="4"/>
      <c r="G249" s="72"/>
      <c r="H249" s="133"/>
    </row>
    <row r="250" spans="1:32">
      <c r="A250" s="99"/>
      <c r="B250" s="126"/>
      <c r="C250" s="90" t="s">
        <v>180</v>
      </c>
      <c r="D250" s="2"/>
      <c r="E250" s="71"/>
      <c r="F250" s="4"/>
      <c r="G250" s="72"/>
      <c r="H250" s="133"/>
    </row>
    <row r="251" spans="1:32" s="1" customFormat="1">
      <c r="A251" s="99"/>
      <c r="B251" s="126"/>
      <c r="C251" s="90" t="s">
        <v>177</v>
      </c>
      <c r="D251" s="2"/>
      <c r="E251" s="71"/>
      <c r="F251" s="4"/>
      <c r="G251" s="72"/>
      <c r="H251" s="133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</row>
    <row r="252" spans="1:32">
      <c r="F252" s="73"/>
      <c r="G252" s="46"/>
      <c r="H252" s="136"/>
    </row>
    <row r="253" spans="1:32">
      <c r="F253" s="73"/>
      <c r="G253" s="46"/>
      <c r="H253" s="136"/>
    </row>
    <row r="254" spans="1:32">
      <c r="F254" s="73"/>
      <c r="G254" s="46"/>
      <c r="H254" s="136"/>
    </row>
    <row r="255" spans="1:32">
      <c r="F255" s="73"/>
      <c r="G255" s="46"/>
      <c r="H255" s="136"/>
    </row>
    <row r="256" spans="1:32">
      <c r="F256" s="73"/>
      <c r="G256" s="46"/>
      <c r="H256" s="136"/>
    </row>
    <row r="257" spans="6:8">
      <c r="F257" s="73"/>
      <c r="G257" s="46"/>
      <c r="H257" s="136"/>
    </row>
    <row r="258" spans="6:8">
      <c r="F258" s="73"/>
      <c r="G258" s="46"/>
      <c r="H258" s="136"/>
    </row>
    <row r="259" spans="6:8">
      <c r="F259" s="73"/>
      <c r="G259" s="46"/>
      <c r="H259" s="136"/>
    </row>
    <row r="260" spans="6:8">
      <c r="F260" s="73"/>
      <c r="G260" s="46"/>
      <c r="H260" s="136"/>
    </row>
    <row r="261" spans="6:8">
      <c r="F261" s="73"/>
      <c r="G261" s="46"/>
      <c r="H261" s="136"/>
    </row>
    <row r="262" spans="6:8">
      <c r="F262" s="73"/>
      <c r="G262" s="46"/>
      <c r="H262" s="136"/>
    </row>
    <row r="263" spans="6:8">
      <c r="F263" s="73"/>
      <c r="G263" s="46"/>
      <c r="H263" s="136"/>
    </row>
    <row r="264" spans="6:8">
      <c r="F264" s="73"/>
      <c r="G264" s="46"/>
      <c r="H264" s="136"/>
    </row>
    <row r="265" spans="6:8">
      <c r="F265" s="73"/>
      <c r="G265" s="46"/>
      <c r="H265" s="136"/>
    </row>
    <row r="266" spans="6:8">
      <c r="F266" s="73"/>
      <c r="G266" s="46"/>
      <c r="H266" s="136"/>
    </row>
    <row r="267" spans="6:8">
      <c r="F267" s="73"/>
      <c r="G267" s="46"/>
      <c r="H267" s="136"/>
    </row>
    <row r="268" spans="6:8">
      <c r="F268" s="73"/>
      <c r="G268" s="46"/>
      <c r="H268" s="136"/>
    </row>
    <row r="269" spans="6:8">
      <c r="F269" s="73"/>
      <c r="G269" s="46"/>
      <c r="H269" s="136"/>
    </row>
    <row r="270" spans="6:8">
      <c r="F270" s="73"/>
      <c r="G270" s="46"/>
      <c r="H270" s="136"/>
    </row>
    <row r="271" spans="6:8">
      <c r="F271" s="73"/>
      <c r="G271" s="46"/>
      <c r="H271" s="136"/>
    </row>
    <row r="272" spans="6:8">
      <c r="F272" s="73"/>
      <c r="G272" s="46"/>
      <c r="H272" s="136"/>
    </row>
    <row r="273" spans="6:8">
      <c r="F273" s="73"/>
      <c r="G273" s="46"/>
      <c r="H273" s="136"/>
    </row>
    <row r="274" spans="6:8">
      <c r="F274" s="73"/>
      <c r="G274" s="46"/>
      <c r="H274" s="136"/>
    </row>
    <row r="275" spans="6:8">
      <c r="F275" s="73"/>
      <c r="G275" s="46"/>
      <c r="H275" s="136"/>
    </row>
    <row r="276" spans="6:8">
      <c r="F276" s="73"/>
      <c r="G276" s="46"/>
      <c r="H276" s="136"/>
    </row>
    <row r="277" spans="6:8">
      <c r="F277" s="73"/>
      <c r="G277" s="46"/>
      <c r="H277" s="136"/>
    </row>
    <row r="278" spans="6:8">
      <c r="F278" s="73"/>
      <c r="G278" s="46"/>
      <c r="H278" s="136"/>
    </row>
    <row r="279" spans="6:8">
      <c r="F279" s="91"/>
    </row>
    <row r="280" spans="6:8">
      <c r="F280" s="4"/>
    </row>
    <row r="281" spans="6:8">
      <c r="F281" s="4"/>
    </row>
    <row r="282" spans="6:8">
      <c r="F282" s="4"/>
    </row>
    <row r="283" spans="6:8">
      <c r="F283" s="4"/>
    </row>
    <row r="284" spans="6:8">
      <c r="F284" s="4"/>
    </row>
    <row r="285" spans="6:8">
      <c r="F285" s="4"/>
    </row>
    <row r="286" spans="6:8">
      <c r="F286" s="4"/>
    </row>
    <row r="287" spans="6:8">
      <c r="F287" s="4"/>
    </row>
    <row r="288" spans="6:8">
      <c r="F288" s="4"/>
    </row>
  </sheetData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3"/>
  <sheetViews>
    <sheetView topLeftCell="A25" zoomScaleNormal="100" workbookViewId="0">
      <selection activeCell="D79" sqref="D79"/>
    </sheetView>
  </sheetViews>
  <sheetFormatPr defaultRowHeight="15"/>
  <cols>
    <col min="1" max="1" width="10.42578125" style="206" bestFit="1" customWidth="1"/>
    <col min="2" max="2" width="10.42578125" style="201" bestFit="1" customWidth="1"/>
    <col min="3" max="3" width="11.140625" style="201" bestFit="1" customWidth="1"/>
    <col min="4" max="4" width="21.85546875" style="158" bestFit="1" customWidth="1"/>
    <col min="5" max="5" width="13.5703125" style="181" bestFit="1" customWidth="1"/>
    <col min="6" max="6" width="11" style="224" bestFit="1" customWidth="1"/>
    <col min="7" max="7" width="14.5703125" style="233" customWidth="1"/>
    <col min="8" max="8" width="14.7109375" style="11" customWidth="1"/>
    <col min="9" max="9" width="10.5703125" bestFit="1" customWidth="1"/>
    <col min="10" max="10" width="12.140625" customWidth="1"/>
  </cols>
  <sheetData>
    <row r="1" spans="1:8">
      <c r="A1" s="202" t="s">
        <v>2</v>
      </c>
      <c r="B1" s="182" t="s">
        <v>152</v>
      </c>
      <c r="C1" s="182" t="s">
        <v>184</v>
      </c>
      <c r="D1" s="225" t="s">
        <v>3</v>
      </c>
      <c r="E1" s="261" t="s">
        <v>237</v>
      </c>
      <c r="F1" s="209" t="s">
        <v>153</v>
      </c>
      <c r="G1" s="232" t="s">
        <v>198</v>
      </c>
      <c r="H1" s="241" t="s">
        <v>209</v>
      </c>
    </row>
    <row r="2" spans="1:8">
      <c r="A2" s="183">
        <v>713.51</v>
      </c>
      <c r="B2" s="183">
        <v>756.44</v>
      </c>
      <c r="C2" s="183">
        <v>804.75</v>
      </c>
      <c r="D2" s="144" t="s">
        <v>4</v>
      </c>
      <c r="E2" s="159">
        <v>676.14</v>
      </c>
      <c r="F2" s="210">
        <v>600</v>
      </c>
      <c r="G2" s="233">
        <v>600</v>
      </c>
    </row>
    <row r="3" spans="1:8">
      <c r="A3" s="183">
        <v>917</v>
      </c>
      <c r="B3" s="183"/>
      <c r="C3" s="183"/>
      <c r="D3" s="144" t="s">
        <v>5</v>
      </c>
      <c r="E3" s="159"/>
      <c r="F3" s="210"/>
    </row>
    <row r="4" spans="1:8">
      <c r="A4" s="183"/>
      <c r="B4" s="184">
        <v>63928.66</v>
      </c>
      <c r="C4" s="184"/>
      <c r="D4" s="144" t="s">
        <v>6</v>
      </c>
      <c r="E4" s="159"/>
      <c r="F4" s="210">
        <v>60000</v>
      </c>
    </row>
    <row r="5" spans="1:8">
      <c r="A5" s="183">
        <v>-557592.97</v>
      </c>
      <c r="B5" s="183"/>
      <c r="C5" s="183">
        <v>1363421</v>
      </c>
      <c r="D5" s="144" t="s">
        <v>7</v>
      </c>
      <c r="E5" s="258"/>
      <c r="F5" s="210"/>
    </row>
    <row r="6" spans="1:8">
      <c r="A6" s="183"/>
      <c r="B6" s="183"/>
      <c r="C6" s="183"/>
      <c r="D6" s="144" t="s">
        <v>200</v>
      </c>
      <c r="E6" s="159">
        <v>22</v>
      </c>
      <c r="F6" s="210"/>
    </row>
    <row r="7" spans="1:8">
      <c r="A7" s="183">
        <v>1275</v>
      </c>
      <c r="B7" s="183">
        <v>1135</v>
      </c>
      <c r="C7" s="183">
        <v>870</v>
      </c>
      <c r="D7" s="144" t="s">
        <v>8</v>
      </c>
      <c r="E7" s="159">
        <v>990.08</v>
      </c>
      <c r="F7" s="210">
        <v>500</v>
      </c>
      <c r="G7" s="233">
        <v>500</v>
      </c>
    </row>
    <row r="8" spans="1:8">
      <c r="A8" s="183"/>
      <c r="B8" s="183">
        <v>55</v>
      </c>
      <c r="C8" s="183">
        <v>20</v>
      </c>
      <c r="D8" s="144" t="s">
        <v>9</v>
      </c>
      <c r="E8" s="159">
        <v>20</v>
      </c>
      <c r="F8" s="210"/>
    </row>
    <row r="9" spans="1:8">
      <c r="A9" s="183"/>
      <c r="B9" s="183">
        <v>80</v>
      </c>
      <c r="C9" s="183">
        <v>60</v>
      </c>
      <c r="D9" s="144" t="s">
        <v>10</v>
      </c>
      <c r="E9" s="159">
        <v>80</v>
      </c>
      <c r="F9" s="210"/>
    </row>
    <row r="10" spans="1:8">
      <c r="A10" s="183">
        <v>641.96</v>
      </c>
      <c r="B10" s="183">
        <v>590.89</v>
      </c>
      <c r="C10" s="183">
        <v>40.83</v>
      </c>
      <c r="D10" s="144" t="s">
        <v>11</v>
      </c>
      <c r="E10" s="159">
        <v>666.24</v>
      </c>
      <c r="F10" s="210">
        <v>500</v>
      </c>
      <c r="G10" s="233">
        <v>500</v>
      </c>
    </row>
    <row r="11" spans="1:8">
      <c r="A11" s="183">
        <v>200</v>
      </c>
      <c r="B11" s="183">
        <v>286</v>
      </c>
      <c r="C11" s="183">
        <v>1027.07</v>
      </c>
      <c r="D11" s="144" t="s">
        <v>12</v>
      </c>
      <c r="E11" s="159">
        <v>511.92</v>
      </c>
      <c r="F11" s="210">
        <v>500</v>
      </c>
      <c r="G11" s="233">
        <v>500</v>
      </c>
    </row>
    <row r="12" spans="1:8">
      <c r="A12" s="183"/>
      <c r="B12" s="183"/>
      <c r="C12" s="183">
        <v>2010</v>
      </c>
      <c r="D12" s="144" t="s">
        <v>13</v>
      </c>
      <c r="E12" s="159">
        <v>2569.6</v>
      </c>
      <c r="F12" s="210">
        <v>500</v>
      </c>
      <c r="G12" s="233">
        <v>500</v>
      </c>
    </row>
    <row r="13" spans="1:8">
      <c r="A13" s="183">
        <v>6562.54</v>
      </c>
      <c r="B13" s="183">
        <v>6730.46</v>
      </c>
      <c r="C13" s="183">
        <v>6676.25</v>
      </c>
      <c r="D13" s="144" t="s">
        <v>14</v>
      </c>
      <c r="E13" s="159"/>
      <c r="F13" s="210">
        <v>7000</v>
      </c>
      <c r="G13" s="233">
        <v>7000</v>
      </c>
    </row>
    <row r="14" spans="1:8">
      <c r="A14" s="183">
        <v>61376.89</v>
      </c>
      <c r="B14" s="183">
        <v>0</v>
      </c>
      <c r="C14" s="183">
        <v>60810</v>
      </c>
      <c r="D14" s="144" t="s">
        <v>15</v>
      </c>
      <c r="E14" s="159">
        <v>60810</v>
      </c>
      <c r="F14" s="210">
        <v>63645</v>
      </c>
      <c r="G14" s="233">
        <v>63645</v>
      </c>
    </row>
    <row r="15" spans="1:8" ht="14.25" customHeight="1">
      <c r="A15" s="183">
        <v>700</v>
      </c>
      <c r="B15" s="183">
        <v>850</v>
      </c>
      <c r="C15" s="183">
        <v>975</v>
      </c>
      <c r="D15" s="144" t="s">
        <v>16</v>
      </c>
      <c r="E15" s="159">
        <v>850</v>
      </c>
      <c r="F15" s="210">
        <v>700</v>
      </c>
      <c r="G15" s="233">
        <v>700</v>
      </c>
    </row>
    <row r="16" spans="1:8" ht="14.25" customHeight="1">
      <c r="A16" s="183"/>
      <c r="B16" s="183"/>
      <c r="C16" s="183"/>
      <c r="D16" s="144" t="s">
        <v>199</v>
      </c>
      <c r="E16" s="159">
        <v>152.5</v>
      </c>
      <c r="F16" s="210"/>
    </row>
    <row r="17" spans="1:10">
      <c r="A17" s="183"/>
      <c r="B17" s="183">
        <v>461</v>
      </c>
      <c r="C17" s="183"/>
      <c r="D17" s="144" t="s">
        <v>17</v>
      </c>
      <c r="E17" s="159"/>
      <c r="F17" s="210"/>
    </row>
    <row r="18" spans="1:10">
      <c r="A18" s="183">
        <v>121.02</v>
      </c>
      <c r="B18" s="183">
        <v>289.92</v>
      </c>
      <c r="C18" s="183">
        <v>429.43</v>
      </c>
      <c r="D18" s="144" t="s">
        <v>18</v>
      </c>
      <c r="E18" s="159">
        <v>407.77</v>
      </c>
      <c r="F18" s="210">
        <v>250</v>
      </c>
      <c r="G18" s="233">
        <v>250</v>
      </c>
    </row>
    <row r="19" spans="1:10">
      <c r="A19" s="183">
        <v>97.06</v>
      </c>
      <c r="B19" s="183">
        <v>80.680000000000007</v>
      </c>
      <c r="C19" s="183">
        <v>249.54</v>
      </c>
      <c r="D19" s="144" t="s">
        <v>19</v>
      </c>
      <c r="E19" s="159">
        <v>209.27</v>
      </c>
      <c r="F19" s="210">
        <v>50</v>
      </c>
      <c r="G19" s="233">
        <v>50</v>
      </c>
    </row>
    <row r="20" spans="1:10">
      <c r="A20" s="183">
        <v>2430.38</v>
      </c>
      <c r="B20" s="183">
        <v>5270.76</v>
      </c>
      <c r="C20" s="183">
        <v>5349.49</v>
      </c>
      <c r="D20" s="144" t="s">
        <v>235</v>
      </c>
      <c r="E20" s="159">
        <v>4992.3100000000004</v>
      </c>
      <c r="F20" s="210">
        <v>5000</v>
      </c>
      <c r="G20" s="233">
        <v>5000</v>
      </c>
    </row>
    <row r="21" spans="1:10">
      <c r="A21" s="183">
        <v>1899</v>
      </c>
      <c r="B21" s="183">
        <v>2505</v>
      </c>
      <c r="C21" s="183">
        <v>2429.08</v>
      </c>
      <c r="D21" s="144" t="s">
        <v>21</v>
      </c>
      <c r="E21" s="159">
        <v>2911</v>
      </c>
      <c r="F21" s="210">
        <v>3000</v>
      </c>
      <c r="G21" s="233">
        <v>3000</v>
      </c>
    </row>
    <row r="22" spans="1:10">
      <c r="A22" s="183"/>
      <c r="B22" s="183"/>
      <c r="C22" s="183">
        <v>5337.11</v>
      </c>
      <c r="D22" s="144" t="s">
        <v>185</v>
      </c>
      <c r="E22" s="159">
        <v>9464.8700000000008</v>
      </c>
      <c r="F22" s="210"/>
      <c r="G22" s="233">
        <v>6000</v>
      </c>
    </row>
    <row r="23" spans="1:10">
      <c r="A23" s="183">
        <v>1155.5</v>
      </c>
      <c r="B23" s="183">
        <v>290</v>
      </c>
      <c r="C23" s="183"/>
      <c r="D23" s="144" t="s">
        <v>168</v>
      </c>
      <c r="E23" s="159">
        <v>18</v>
      </c>
      <c r="F23" s="210">
        <v>100</v>
      </c>
      <c r="G23" s="233">
        <v>100</v>
      </c>
    </row>
    <row r="24" spans="1:10">
      <c r="A24" s="183">
        <v>5140</v>
      </c>
      <c r="B24" s="183">
        <v>4016</v>
      </c>
      <c r="C24" s="183">
        <v>1021</v>
      </c>
      <c r="D24" s="144" t="s">
        <v>22</v>
      </c>
      <c r="E24" s="159">
        <v>8822</v>
      </c>
      <c r="F24" s="210">
        <v>5000</v>
      </c>
      <c r="G24" s="233">
        <v>5000</v>
      </c>
    </row>
    <row r="25" spans="1:10">
      <c r="A25" s="183"/>
      <c r="B25" s="183">
        <v>3997.02</v>
      </c>
      <c r="C25" s="183">
        <v>1027.01</v>
      </c>
      <c r="D25" s="144" t="s">
        <v>169</v>
      </c>
      <c r="E25" s="159">
        <v>908.28</v>
      </c>
      <c r="F25" s="210"/>
      <c r="H25" s="11" t="s">
        <v>221</v>
      </c>
      <c r="J25" t="s">
        <v>227</v>
      </c>
    </row>
    <row r="26" spans="1:10">
      <c r="A26" s="183">
        <v>1602.45</v>
      </c>
      <c r="B26" s="183">
        <v>1687.77</v>
      </c>
      <c r="C26" s="183">
        <v>1687.16</v>
      </c>
      <c r="D26" s="144" t="s">
        <v>23</v>
      </c>
      <c r="E26" s="159">
        <v>1690.34</v>
      </c>
      <c r="F26" s="210">
        <v>1500</v>
      </c>
      <c r="G26" s="233">
        <v>1500</v>
      </c>
    </row>
    <row r="27" spans="1:10">
      <c r="A27" s="183"/>
      <c r="B27" s="183"/>
      <c r="C27" s="183"/>
      <c r="D27" s="144" t="s">
        <v>204</v>
      </c>
      <c r="E27" s="159">
        <v>1750</v>
      </c>
      <c r="F27" s="210"/>
    </row>
    <row r="28" spans="1:10">
      <c r="A28" s="183"/>
      <c r="B28" s="183"/>
      <c r="C28" s="183"/>
      <c r="D28" s="144" t="s">
        <v>219</v>
      </c>
      <c r="E28" s="159">
        <v>7528.79</v>
      </c>
      <c r="F28" s="210"/>
    </row>
    <row r="29" spans="1:10">
      <c r="A29" s="183">
        <v>301</v>
      </c>
      <c r="B29" s="183">
        <v>178</v>
      </c>
      <c r="C29" s="183">
        <v>780.4</v>
      </c>
      <c r="D29" s="144" t="s">
        <v>24</v>
      </c>
      <c r="E29" s="159">
        <v>346</v>
      </c>
      <c r="F29" s="210"/>
    </row>
    <row r="30" spans="1:10">
      <c r="A30" s="183">
        <v>1666.55</v>
      </c>
      <c r="B30" s="183">
        <v>2674.6</v>
      </c>
      <c r="C30" s="183">
        <v>3278.45</v>
      </c>
      <c r="D30" s="144" t="s">
        <v>25</v>
      </c>
      <c r="E30" s="159">
        <v>1476.67</v>
      </c>
      <c r="F30" s="210">
        <v>2000</v>
      </c>
      <c r="G30" s="233">
        <v>1500</v>
      </c>
    </row>
    <row r="31" spans="1:10">
      <c r="A31" s="183">
        <v>1680</v>
      </c>
      <c r="B31" s="183">
        <v>0</v>
      </c>
      <c r="C31" s="183">
        <v>1800</v>
      </c>
      <c r="D31" s="144" t="s">
        <v>26</v>
      </c>
      <c r="E31" s="159">
        <v>1800</v>
      </c>
      <c r="F31" s="210">
        <v>1500</v>
      </c>
      <c r="G31" s="233">
        <v>1500</v>
      </c>
      <c r="H31" s="245">
        <v>2078.9499999999998</v>
      </c>
      <c r="I31" t="s">
        <v>213</v>
      </c>
    </row>
    <row r="32" spans="1:10">
      <c r="A32" s="183">
        <v>3198.88</v>
      </c>
      <c r="B32" s="183">
        <v>56330.8</v>
      </c>
      <c r="C32" s="183">
        <v>2604.81</v>
      </c>
      <c r="D32" s="144" t="s">
        <v>27</v>
      </c>
      <c r="E32" s="159">
        <v>3377.96</v>
      </c>
      <c r="F32" s="210">
        <v>2500</v>
      </c>
      <c r="G32" s="233">
        <v>2500</v>
      </c>
      <c r="H32" s="245">
        <v>5</v>
      </c>
      <c r="I32" t="s">
        <v>214</v>
      </c>
    </row>
    <row r="33" spans="1:9">
      <c r="A33" s="183"/>
      <c r="B33" s="183"/>
      <c r="C33" s="183"/>
      <c r="D33" s="144" t="s">
        <v>218</v>
      </c>
      <c r="E33" s="159">
        <v>200</v>
      </c>
      <c r="F33" s="210"/>
      <c r="H33" s="245"/>
    </row>
    <row r="34" spans="1:9">
      <c r="A34" s="183">
        <v>61</v>
      </c>
      <c r="B34" s="183">
        <v>48</v>
      </c>
      <c r="C34" s="183">
        <v>48.71</v>
      </c>
      <c r="D34" s="144" t="s">
        <v>28</v>
      </c>
      <c r="E34" s="159">
        <v>49.89</v>
      </c>
      <c r="F34" s="210">
        <v>40</v>
      </c>
      <c r="G34" s="233">
        <v>40</v>
      </c>
      <c r="H34" s="245">
        <v>-83.15</v>
      </c>
      <c r="I34" t="s">
        <v>215</v>
      </c>
    </row>
    <row r="35" spans="1:9">
      <c r="A35" s="183">
        <v>160</v>
      </c>
      <c r="B35" s="183">
        <v>0</v>
      </c>
      <c r="C35" s="183">
        <v>320</v>
      </c>
      <c r="D35" s="144" t="s">
        <v>29</v>
      </c>
      <c r="E35" s="159">
        <v>160</v>
      </c>
      <c r="F35" s="210">
        <v>150</v>
      </c>
      <c r="G35" s="233">
        <v>150</v>
      </c>
      <c r="H35" s="245"/>
    </row>
    <row r="36" spans="1:9">
      <c r="A36" s="183">
        <v>394.57</v>
      </c>
      <c r="B36" s="183">
        <v>3366.41</v>
      </c>
      <c r="C36" s="183">
        <v>111.53</v>
      </c>
      <c r="D36" s="144" t="s">
        <v>30</v>
      </c>
      <c r="E36" s="159">
        <v>13591.64</v>
      </c>
      <c r="F36" s="210">
        <v>400</v>
      </c>
      <c r="G36" s="233">
        <v>400</v>
      </c>
      <c r="H36" s="245"/>
      <c r="I36" t="s">
        <v>216</v>
      </c>
    </row>
    <row r="37" spans="1:9">
      <c r="A37" s="183">
        <v>563.37</v>
      </c>
      <c r="B37" s="183">
        <v>320</v>
      </c>
      <c r="C37" s="183"/>
      <c r="D37" s="144" t="s">
        <v>31</v>
      </c>
      <c r="E37" s="159">
        <v>839.7</v>
      </c>
      <c r="F37" s="210">
        <v>534</v>
      </c>
      <c r="G37" s="234">
        <v>500</v>
      </c>
      <c r="H37" s="245"/>
    </row>
    <row r="38" spans="1:9">
      <c r="A38" s="183">
        <v>22052.78</v>
      </c>
      <c r="B38" s="183">
        <v>3817.7</v>
      </c>
      <c r="C38" s="183">
        <v>22623.65</v>
      </c>
      <c r="D38" s="144" t="s">
        <v>32</v>
      </c>
      <c r="E38" s="159">
        <v>3309.77</v>
      </c>
      <c r="F38" s="210">
        <v>18753</v>
      </c>
      <c r="G38" s="233">
        <v>22060</v>
      </c>
      <c r="H38" s="245">
        <v>892701.3</v>
      </c>
      <c r="I38" t="s">
        <v>212</v>
      </c>
    </row>
    <row r="39" spans="1:9">
      <c r="A39" s="183">
        <v>3104.18</v>
      </c>
      <c r="B39" s="183">
        <v>0</v>
      </c>
      <c r="C39" s="183">
        <v>2825127</v>
      </c>
      <c r="D39" s="144" t="s">
        <v>33</v>
      </c>
      <c r="E39" s="159">
        <v>1986063.1</v>
      </c>
      <c r="F39" s="210"/>
      <c r="H39" s="245">
        <v>1496508.67</v>
      </c>
      <c r="I39" t="s">
        <v>210</v>
      </c>
    </row>
    <row r="40" spans="1:9">
      <c r="A40" s="183">
        <v>795</v>
      </c>
      <c r="B40" s="183">
        <v>795</v>
      </c>
      <c r="C40" s="183">
        <v>960</v>
      </c>
      <c r="D40" s="144" t="s">
        <v>34</v>
      </c>
      <c r="E40" s="159">
        <v>1245</v>
      </c>
      <c r="F40" s="210">
        <v>500</v>
      </c>
      <c r="G40" s="233">
        <v>500</v>
      </c>
      <c r="H40" s="245">
        <v>91822.17</v>
      </c>
      <c r="I40" t="s">
        <v>211</v>
      </c>
    </row>
    <row r="41" spans="1:9">
      <c r="A41" s="183">
        <v>94047.42</v>
      </c>
      <c r="B41" s="183">
        <v>94047.42</v>
      </c>
      <c r="C41" s="183">
        <v>102034.19</v>
      </c>
      <c r="D41" s="144" t="s">
        <v>35</v>
      </c>
      <c r="E41" s="159">
        <v>101604.17</v>
      </c>
      <c r="F41" s="210">
        <v>101604</v>
      </c>
      <c r="G41" s="233">
        <v>111000</v>
      </c>
      <c r="H41" s="241">
        <f>SUM(H31:H40)</f>
        <v>2483032.94</v>
      </c>
    </row>
    <row r="42" spans="1:9">
      <c r="A42" s="183">
        <v>425</v>
      </c>
      <c r="B42" s="183">
        <v>520</v>
      </c>
      <c r="C42" s="183">
        <v>596</v>
      </c>
      <c r="D42" s="144" t="s">
        <v>36</v>
      </c>
      <c r="E42" s="159">
        <v>95</v>
      </c>
      <c r="F42" s="210">
        <v>300</v>
      </c>
      <c r="G42" s="233">
        <v>0</v>
      </c>
    </row>
    <row r="43" spans="1:9">
      <c r="A43" s="183">
        <v>157.5</v>
      </c>
      <c r="B43" s="183">
        <v>75</v>
      </c>
      <c r="C43" s="183">
        <v>150</v>
      </c>
      <c r="D43" s="144" t="s">
        <v>37</v>
      </c>
      <c r="E43" s="159"/>
      <c r="F43" s="210"/>
      <c r="G43" s="233">
        <v>0</v>
      </c>
      <c r="H43" s="11" t="s">
        <v>228</v>
      </c>
    </row>
    <row r="44" spans="1:9">
      <c r="A44" s="185">
        <f>SUM(A2:A43)</f>
        <v>-344153.40999999992</v>
      </c>
      <c r="B44" s="185">
        <f>SUM(B2:B43)</f>
        <v>255183.53000000003</v>
      </c>
      <c r="C44" s="185">
        <f>SUM(C2:C43)</f>
        <v>4414679.46</v>
      </c>
      <c r="D44" s="15" t="s">
        <v>38</v>
      </c>
      <c r="E44" s="160">
        <f>SUM(E2:E43)</f>
        <v>2220210.0099999998</v>
      </c>
      <c r="F44" s="211">
        <f>SUM(F2:F43)</f>
        <v>277126</v>
      </c>
      <c r="G44" s="131">
        <f>SUM(G2:G43)</f>
        <v>234995</v>
      </c>
    </row>
    <row r="45" spans="1:9" s="46" customFormat="1">
      <c r="A45" s="186"/>
      <c r="B45" s="186"/>
      <c r="C45" s="186"/>
      <c r="D45" s="75"/>
      <c r="E45" s="161"/>
      <c r="F45" s="215"/>
      <c r="G45" s="133"/>
      <c r="H45" s="242"/>
    </row>
    <row r="46" spans="1:9">
      <c r="A46" s="203"/>
      <c r="B46" s="186">
        <v>0</v>
      </c>
      <c r="C46" s="186"/>
      <c r="D46" s="16" t="s">
        <v>39</v>
      </c>
      <c r="E46" s="162"/>
      <c r="F46" s="213">
        <v>356256</v>
      </c>
      <c r="G46" s="233">
        <v>360945</v>
      </c>
    </row>
    <row r="47" spans="1:9">
      <c r="A47" s="184"/>
      <c r="B47" s="185">
        <f>SUM(B44:B46)</f>
        <v>255183.53000000003</v>
      </c>
      <c r="C47" s="185"/>
      <c r="D47" s="15" t="s">
        <v>40</v>
      </c>
      <c r="E47" s="160">
        <f>SUM(E5:E46)</f>
        <v>4439743.88</v>
      </c>
      <c r="F47" s="211">
        <f>SUM(F44:F46)</f>
        <v>633382</v>
      </c>
      <c r="G47" s="131">
        <f>SUM(G44:G46)</f>
        <v>595940</v>
      </c>
    </row>
    <row r="48" spans="1:9" s="46" customFormat="1">
      <c r="A48" s="187" t="s">
        <v>2</v>
      </c>
      <c r="B48" s="187" t="s">
        <v>149</v>
      </c>
      <c r="C48" s="187" t="s">
        <v>203</v>
      </c>
      <c r="D48" s="145" t="s">
        <v>41</v>
      </c>
      <c r="E48" s="260" t="s">
        <v>231</v>
      </c>
      <c r="F48" s="214" t="s">
        <v>153</v>
      </c>
      <c r="G48" s="236" t="s">
        <v>202</v>
      </c>
      <c r="H48" s="242"/>
    </row>
    <row r="49" spans="1:13">
      <c r="A49" s="203"/>
      <c r="B49" s="183"/>
      <c r="C49" s="183"/>
      <c r="D49" s="146"/>
      <c r="E49" s="163"/>
      <c r="F49" s="212"/>
    </row>
    <row r="50" spans="1:13">
      <c r="A50" s="203"/>
      <c r="B50" s="183"/>
      <c r="C50" s="183"/>
      <c r="D50" s="25" t="s">
        <v>42</v>
      </c>
      <c r="E50" s="164"/>
      <c r="F50" s="212"/>
    </row>
    <row r="51" spans="1:13">
      <c r="A51" s="203">
        <v>15680.06</v>
      </c>
      <c r="B51" s="183">
        <v>20475</v>
      </c>
      <c r="C51" s="183">
        <v>16678.919999999998</v>
      </c>
      <c r="D51" s="13" t="s">
        <v>43</v>
      </c>
      <c r="E51" s="159">
        <v>16422.93</v>
      </c>
      <c r="F51" s="210">
        <v>17000</v>
      </c>
      <c r="G51" s="233">
        <v>16000</v>
      </c>
    </row>
    <row r="52" spans="1:13">
      <c r="A52" s="183">
        <v>52125</v>
      </c>
      <c r="B52" s="183">
        <v>66383.429999999993</v>
      </c>
      <c r="C52" s="183">
        <v>52375</v>
      </c>
      <c r="D52" s="144" t="s">
        <v>44</v>
      </c>
      <c r="E52" s="159">
        <v>52625</v>
      </c>
      <c r="F52" s="210">
        <v>55000</v>
      </c>
      <c r="G52" s="233">
        <v>55000</v>
      </c>
    </row>
    <row r="53" spans="1:13">
      <c r="A53" s="183">
        <v>4810.34</v>
      </c>
      <c r="B53" s="183">
        <v>0</v>
      </c>
      <c r="C53" s="183">
        <v>4893.6899999999996</v>
      </c>
      <c r="D53" s="144" t="s">
        <v>45</v>
      </c>
      <c r="E53" s="159">
        <v>5227.28</v>
      </c>
      <c r="F53" s="210">
        <v>5000</v>
      </c>
      <c r="G53" s="233">
        <v>5000</v>
      </c>
      <c r="H53" s="11" t="s">
        <v>207</v>
      </c>
    </row>
    <row r="54" spans="1:13">
      <c r="A54" s="183">
        <v>1752.2</v>
      </c>
      <c r="B54" s="183">
        <v>1797.03</v>
      </c>
      <c r="C54" s="183">
        <v>1782.56</v>
      </c>
      <c r="D54" s="144" t="s">
        <v>46</v>
      </c>
      <c r="E54" s="181">
        <v>1904.18</v>
      </c>
      <c r="F54" s="210">
        <v>2000</v>
      </c>
      <c r="G54" s="233">
        <v>2000</v>
      </c>
      <c r="H54" s="11" t="s">
        <v>207</v>
      </c>
    </row>
    <row r="55" spans="1:13" ht="15.75" thickBot="1">
      <c r="A55" s="183">
        <v>9350</v>
      </c>
      <c r="B55" s="183">
        <v>0</v>
      </c>
      <c r="C55" s="183">
        <v>9310</v>
      </c>
      <c r="D55" s="144" t="s">
        <v>47</v>
      </c>
      <c r="E55" s="159">
        <v>9300</v>
      </c>
      <c r="F55" s="210">
        <v>9500</v>
      </c>
      <c r="G55" s="233">
        <v>9500</v>
      </c>
    </row>
    <row r="56" spans="1:13" ht="15.75" thickBot="1">
      <c r="A56" s="185">
        <v>83717.600000000006</v>
      </c>
      <c r="B56" s="185">
        <f>SUM(B51:B55)</f>
        <v>88655.459999999992</v>
      </c>
      <c r="C56" s="188">
        <f>SUM(C51:C55)</f>
        <v>85040.17</v>
      </c>
      <c r="D56" s="21" t="s">
        <v>38</v>
      </c>
      <c r="E56" s="165">
        <f t="shared" ref="E56:G56" si="0">SUM(E51:E55)</f>
        <v>85479.389999999985</v>
      </c>
      <c r="F56" s="211">
        <f t="shared" si="0"/>
        <v>88500</v>
      </c>
      <c r="G56" s="131">
        <f t="shared" si="0"/>
        <v>87500</v>
      </c>
      <c r="H56" s="248"/>
      <c r="I56" s="249"/>
      <c r="J56" s="249"/>
      <c r="K56" s="249"/>
      <c r="L56" s="249"/>
      <c r="M56" s="249"/>
    </row>
    <row r="57" spans="1:13">
      <c r="A57" s="203"/>
      <c r="B57" s="183"/>
      <c r="C57" s="183"/>
      <c r="D57" s="146"/>
      <c r="E57" s="163"/>
      <c r="F57" s="212"/>
      <c r="H57" s="241"/>
    </row>
    <row r="58" spans="1:13">
      <c r="A58" s="203"/>
      <c r="B58" s="183"/>
      <c r="C58" s="183"/>
      <c r="D58" s="25" t="s">
        <v>48</v>
      </c>
      <c r="E58" s="164"/>
      <c r="F58" s="212"/>
    </row>
    <row r="59" spans="1:13">
      <c r="A59" s="203">
        <v>3287.71</v>
      </c>
      <c r="B59" s="183">
        <v>1114.3800000000001</v>
      </c>
      <c r="C59" s="183">
        <v>3772.42</v>
      </c>
      <c r="D59" s="13" t="s">
        <v>49</v>
      </c>
      <c r="E59" s="159">
        <v>844.96</v>
      </c>
      <c r="F59" s="210">
        <v>1250</v>
      </c>
      <c r="G59" s="233">
        <v>3800</v>
      </c>
    </row>
    <row r="60" spans="1:13">
      <c r="A60" s="183">
        <v>1009.75</v>
      </c>
      <c r="B60" s="183">
        <v>1445.75</v>
      </c>
      <c r="C60" s="183"/>
      <c r="D60" s="144" t="s">
        <v>50</v>
      </c>
      <c r="E60" s="159">
        <v>1924.5</v>
      </c>
      <c r="F60" s="210">
        <v>1250</v>
      </c>
      <c r="G60" s="233">
        <v>1500</v>
      </c>
    </row>
    <row r="61" spans="1:13">
      <c r="A61" s="183">
        <v>485.15</v>
      </c>
      <c r="B61" s="183" t="s">
        <v>0</v>
      </c>
      <c r="C61" s="183">
        <v>339.12</v>
      </c>
      <c r="D61" s="144" t="s">
        <v>51</v>
      </c>
      <c r="E61" s="159">
        <v>150</v>
      </c>
      <c r="F61" s="210">
        <v>150</v>
      </c>
      <c r="G61" s="233">
        <v>300</v>
      </c>
      <c r="I61" t="s">
        <v>201</v>
      </c>
    </row>
    <row r="62" spans="1:13" ht="15.75" thickBot="1">
      <c r="A62" s="183">
        <v>197.65</v>
      </c>
      <c r="B62" s="183">
        <v>43.12</v>
      </c>
      <c r="C62" s="183">
        <v>208.69</v>
      </c>
      <c r="D62" s="144" t="s">
        <v>52</v>
      </c>
      <c r="E62" s="159">
        <v>19.41</v>
      </c>
      <c r="F62" s="210">
        <v>100</v>
      </c>
      <c r="G62" s="233">
        <v>200</v>
      </c>
    </row>
    <row r="63" spans="1:13" ht="15.75" thickBot="1">
      <c r="A63" s="185">
        <f>SUM(A59:A62)</f>
        <v>4980.2599999999993</v>
      </c>
      <c r="B63" s="185">
        <f>SUM(B59:B62)</f>
        <v>2603.25</v>
      </c>
      <c r="C63" s="185">
        <f>SUM(C61:C62)</f>
        <v>547.80999999999995</v>
      </c>
      <c r="D63" s="140" t="s">
        <v>38</v>
      </c>
      <c r="E63" s="160">
        <f>SUM(E59:E62)</f>
        <v>2938.87</v>
      </c>
      <c r="F63" s="211">
        <f>SUM(F59:F62)</f>
        <v>2750</v>
      </c>
      <c r="G63" s="131">
        <f>SUM(G59:G62)</f>
        <v>5800</v>
      </c>
    </row>
    <row r="64" spans="1:13" s="67" customFormat="1">
      <c r="A64" s="203"/>
      <c r="B64" s="183"/>
      <c r="C64" s="189"/>
      <c r="D64" s="31"/>
      <c r="E64" s="166"/>
      <c r="F64" s="212"/>
      <c r="G64" s="233"/>
      <c r="H64" s="11"/>
    </row>
    <row r="65" spans="1:16">
      <c r="A65" s="203"/>
      <c r="B65" s="183"/>
      <c r="C65" s="189"/>
      <c r="D65" s="147" t="s">
        <v>53</v>
      </c>
      <c r="E65" s="167"/>
      <c r="F65" s="212"/>
    </row>
    <row r="66" spans="1:16">
      <c r="A66" s="203"/>
      <c r="B66" s="183">
        <v>0</v>
      </c>
      <c r="C66" s="189"/>
      <c r="D66" s="24" t="s">
        <v>54</v>
      </c>
      <c r="E66" s="168"/>
      <c r="F66" s="211">
        <v>100</v>
      </c>
      <c r="G66" s="235">
        <v>0</v>
      </c>
    </row>
    <row r="67" spans="1:16" s="46" customFormat="1">
      <c r="A67" s="183"/>
      <c r="B67" s="183"/>
      <c r="C67" s="183"/>
      <c r="D67" s="227"/>
      <c r="E67" s="228"/>
      <c r="F67" s="220"/>
      <c r="G67" s="237"/>
      <c r="H67" s="242"/>
    </row>
    <row r="68" spans="1:16">
      <c r="A68" s="203"/>
      <c r="B68" s="183"/>
      <c r="C68" s="183"/>
      <c r="D68" s="147" t="s">
        <v>55</v>
      </c>
      <c r="E68" s="167"/>
      <c r="F68" s="229"/>
      <c r="G68" s="238"/>
    </row>
    <row r="69" spans="1:16">
      <c r="A69" s="203">
        <v>40</v>
      </c>
      <c r="B69" s="183">
        <v>88</v>
      </c>
      <c r="C69" s="183">
        <v>40</v>
      </c>
      <c r="D69" s="13" t="s">
        <v>56</v>
      </c>
      <c r="E69" s="159">
        <v>98</v>
      </c>
      <c r="F69" s="210"/>
    </row>
    <row r="70" spans="1:16">
      <c r="A70" s="183">
        <v>912</v>
      </c>
      <c r="B70" s="183"/>
      <c r="C70" s="183"/>
      <c r="D70" s="144" t="s">
        <v>57</v>
      </c>
      <c r="E70" s="159">
        <v>19.37</v>
      </c>
      <c r="F70" s="210"/>
      <c r="H70" s="11" t="s">
        <v>0</v>
      </c>
    </row>
    <row r="71" spans="1:16">
      <c r="A71" s="183">
        <v>616.94000000000005</v>
      </c>
      <c r="B71" s="183">
        <v>25</v>
      </c>
      <c r="C71" s="183"/>
      <c r="D71" s="144" t="s">
        <v>58</v>
      </c>
      <c r="E71" s="159">
        <v>1203.6500000000001</v>
      </c>
      <c r="F71" s="210"/>
      <c r="N71">
        <v>9</v>
      </c>
    </row>
    <row r="72" spans="1:16">
      <c r="A72" s="183">
        <v>300</v>
      </c>
      <c r="B72" s="183"/>
      <c r="C72" s="183"/>
      <c r="D72" s="144" t="s">
        <v>59</v>
      </c>
      <c r="E72" s="159"/>
      <c r="F72" s="210"/>
    </row>
    <row r="73" spans="1:16">
      <c r="A73" s="183"/>
      <c r="B73" s="183">
        <v>3207.8</v>
      </c>
      <c r="C73" s="190">
        <v>3847.85</v>
      </c>
      <c r="D73" s="148" t="s">
        <v>60</v>
      </c>
      <c r="E73" s="169">
        <v>2395.2600000000002</v>
      </c>
      <c r="F73" s="210">
        <v>1300</v>
      </c>
      <c r="J73" s="67"/>
    </row>
    <row r="74" spans="1:16">
      <c r="A74" s="183">
        <v>440.51</v>
      </c>
      <c r="B74" s="183">
        <v>156.94</v>
      </c>
      <c r="C74" s="190">
        <v>269.01</v>
      </c>
      <c r="D74" s="148" t="s">
        <v>61</v>
      </c>
      <c r="E74" s="169">
        <v>326.33999999999997</v>
      </c>
      <c r="F74" s="210">
        <v>950</v>
      </c>
    </row>
    <row r="75" spans="1:16">
      <c r="A75" s="183">
        <v>732.5</v>
      </c>
      <c r="B75" s="183">
        <v>983.78</v>
      </c>
      <c r="C75" s="190">
        <v>703.6</v>
      </c>
      <c r="D75" s="148" t="s">
        <v>62</v>
      </c>
      <c r="E75" s="169">
        <v>784.7</v>
      </c>
      <c r="F75" s="210">
        <v>750</v>
      </c>
    </row>
    <row r="76" spans="1:16">
      <c r="A76" s="183"/>
      <c r="B76" s="183">
        <v>429.35</v>
      </c>
      <c r="C76" s="190">
        <v>1530.99</v>
      </c>
      <c r="D76" s="148" t="s">
        <v>63</v>
      </c>
      <c r="E76" s="170">
        <v>1828.84</v>
      </c>
      <c r="F76" s="216">
        <v>2000</v>
      </c>
      <c r="H76" s="243"/>
    </row>
    <row r="77" spans="1:16">
      <c r="A77" s="183">
        <v>337.5</v>
      </c>
      <c r="B77" s="183">
        <v>200.09</v>
      </c>
      <c r="C77" s="190">
        <v>52.87</v>
      </c>
      <c r="D77" s="148" t="s">
        <v>64</v>
      </c>
      <c r="E77" s="169">
        <v>18.559999999999999</v>
      </c>
      <c r="F77" s="210"/>
    </row>
    <row r="78" spans="1:16">
      <c r="A78" s="183">
        <v>1516.46</v>
      </c>
      <c r="B78" s="183">
        <v>149.18</v>
      </c>
      <c r="C78" s="190">
        <v>32.5</v>
      </c>
      <c r="D78" s="148" t="s">
        <v>65</v>
      </c>
      <c r="E78" s="169">
        <v>33.090000000000003</v>
      </c>
      <c r="F78" s="210"/>
      <c r="P78" t="s">
        <v>0</v>
      </c>
    </row>
    <row r="79" spans="1:16">
      <c r="A79" s="183"/>
      <c r="B79" s="183">
        <v>52.2</v>
      </c>
      <c r="C79" s="190">
        <v>32.78</v>
      </c>
      <c r="D79" s="148" t="s">
        <v>256</v>
      </c>
      <c r="E79" s="169">
        <v>350.88</v>
      </c>
      <c r="F79" s="210"/>
    </row>
    <row r="80" spans="1:16">
      <c r="A80" s="183"/>
      <c r="B80" s="183"/>
      <c r="C80" s="190">
        <v>96.94</v>
      </c>
      <c r="D80" s="148" t="s">
        <v>97</v>
      </c>
      <c r="E80" s="169">
        <v>50</v>
      </c>
      <c r="F80" s="210"/>
    </row>
    <row r="81" spans="1:9">
      <c r="A81" s="183">
        <v>500</v>
      </c>
      <c r="B81" s="183"/>
      <c r="C81" s="190">
        <v>86.78</v>
      </c>
      <c r="D81" s="148" t="s">
        <v>67</v>
      </c>
      <c r="E81" s="169"/>
      <c r="F81" s="210"/>
    </row>
    <row r="82" spans="1:9">
      <c r="A82" s="183">
        <v>20</v>
      </c>
      <c r="B82" s="183">
        <v>118</v>
      </c>
      <c r="C82" s="190">
        <v>317.56</v>
      </c>
      <c r="D82" s="148" t="s">
        <v>68</v>
      </c>
      <c r="E82" s="169">
        <v>425</v>
      </c>
      <c r="F82" s="210"/>
    </row>
    <row r="83" spans="1:9">
      <c r="A83" s="183">
        <v>709.5</v>
      </c>
      <c r="B83" s="183">
        <v>720</v>
      </c>
      <c r="C83" s="190">
        <v>1067.3499999999999</v>
      </c>
      <c r="D83" s="148" t="s">
        <v>164</v>
      </c>
      <c r="E83" s="169">
        <v>44.25</v>
      </c>
      <c r="F83" s="210">
        <v>1000</v>
      </c>
    </row>
    <row r="84" spans="1:9">
      <c r="A84" s="183">
        <v>5865.84</v>
      </c>
      <c r="B84" s="183">
        <v>5188.79</v>
      </c>
      <c r="C84" s="190">
        <v>4975.13</v>
      </c>
      <c r="D84" s="148" t="s">
        <v>160</v>
      </c>
      <c r="E84" s="169">
        <v>4767.51</v>
      </c>
      <c r="F84" s="210">
        <v>8000</v>
      </c>
    </row>
    <row r="85" spans="1:9" ht="15.75" thickBot="1">
      <c r="A85" s="183">
        <v>168</v>
      </c>
      <c r="B85" s="183">
        <v>168</v>
      </c>
      <c r="C85" s="190">
        <v>442</v>
      </c>
      <c r="D85" s="148" t="s">
        <v>70</v>
      </c>
      <c r="E85" s="159">
        <v>696</v>
      </c>
      <c r="F85" s="210"/>
    </row>
    <row r="86" spans="1:9">
      <c r="A86" s="185">
        <f>SUM(A69:A85)</f>
        <v>12159.25</v>
      </c>
      <c r="B86" s="185">
        <f>SUM(B69:B85)</f>
        <v>11487.130000000001</v>
      </c>
      <c r="C86" s="185">
        <f>SUM(C73:C85)</f>
        <v>13455.36</v>
      </c>
      <c r="D86" s="141" t="s">
        <v>38</v>
      </c>
      <c r="E86" s="160">
        <f>SUM(E69:E85)</f>
        <v>13041.45</v>
      </c>
      <c r="F86" s="211">
        <v>14000</v>
      </c>
      <c r="G86" s="131">
        <v>15000</v>
      </c>
      <c r="H86" s="11">
        <v>18000</v>
      </c>
      <c r="I86" t="s">
        <v>208</v>
      </c>
    </row>
    <row r="87" spans="1:9">
      <c r="A87" s="186"/>
      <c r="B87" s="186"/>
      <c r="C87" s="191"/>
      <c r="D87" s="75"/>
      <c r="E87" s="161"/>
      <c r="F87" s="215"/>
      <c r="G87" s="133"/>
      <c r="I87" s="46"/>
    </row>
    <row r="88" spans="1:9" s="46" customFormat="1">
      <c r="A88" s="203"/>
      <c r="B88" s="183"/>
      <c r="C88" s="189"/>
      <c r="D88" s="146"/>
      <c r="E88" s="163"/>
      <c r="F88" s="212"/>
      <c r="G88" s="233"/>
      <c r="H88" s="242"/>
      <c r="I88"/>
    </row>
    <row r="89" spans="1:9" ht="15.75" thickBot="1">
      <c r="A89" s="203"/>
      <c r="B89" s="183"/>
      <c r="C89" s="190"/>
      <c r="D89" s="149" t="s">
        <v>71</v>
      </c>
      <c r="E89" s="164"/>
      <c r="F89" s="212"/>
    </row>
    <row r="90" spans="1:9" ht="15.75" thickBot="1">
      <c r="A90" s="204">
        <v>0</v>
      </c>
      <c r="B90" s="186">
        <v>0</v>
      </c>
      <c r="C90" s="186"/>
      <c r="D90" s="139" t="s">
        <v>72</v>
      </c>
      <c r="E90" s="159"/>
      <c r="F90" s="210">
        <v>150</v>
      </c>
    </row>
    <row r="91" spans="1:9">
      <c r="A91" s="203">
        <v>16.34</v>
      </c>
      <c r="B91" s="183"/>
      <c r="C91" s="189"/>
      <c r="D91" s="24" t="s">
        <v>73</v>
      </c>
      <c r="E91" s="159"/>
      <c r="F91" s="210"/>
    </row>
    <row r="92" spans="1:9">
      <c r="A92" s="185">
        <v>16.34</v>
      </c>
      <c r="B92" s="183">
        <f>SUM(B90:B91)</f>
        <v>0</v>
      </c>
      <c r="C92" s="183"/>
      <c r="D92" s="15" t="s">
        <v>38</v>
      </c>
      <c r="E92" s="160"/>
      <c r="F92" s="211">
        <v>150</v>
      </c>
      <c r="G92" s="235"/>
    </row>
    <row r="93" spans="1:9" s="46" customFormat="1">
      <c r="A93" s="186"/>
      <c r="B93" s="183"/>
      <c r="C93" s="183"/>
      <c r="D93" s="75"/>
      <c r="E93" s="161"/>
      <c r="F93" s="215"/>
      <c r="G93" s="133"/>
      <c r="H93" s="242"/>
    </row>
    <row r="94" spans="1:9">
      <c r="A94" s="187" t="s">
        <v>2</v>
      </c>
      <c r="B94" s="187" t="s">
        <v>149</v>
      </c>
      <c r="C94" s="187" t="s">
        <v>203</v>
      </c>
      <c r="D94" s="145" t="s">
        <v>41</v>
      </c>
      <c r="E94" s="260" t="s">
        <v>238</v>
      </c>
      <c r="F94" s="214" t="s">
        <v>153</v>
      </c>
      <c r="G94" s="236" t="s">
        <v>202</v>
      </c>
      <c r="I94" s="46"/>
    </row>
    <row r="95" spans="1:9" s="46" customFormat="1">
      <c r="A95" s="203"/>
      <c r="B95" s="183"/>
      <c r="C95" s="183"/>
      <c r="D95" s="25" t="s">
        <v>74</v>
      </c>
      <c r="E95" s="164"/>
      <c r="F95" s="212"/>
      <c r="G95" s="233"/>
      <c r="H95" s="242"/>
      <c r="I95"/>
    </row>
    <row r="96" spans="1:9">
      <c r="A96" s="203">
        <v>0</v>
      </c>
      <c r="B96" s="183">
        <v>3575</v>
      </c>
      <c r="C96" s="192" t="s">
        <v>187</v>
      </c>
      <c r="D96" s="13" t="s">
        <v>75</v>
      </c>
      <c r="E96" s="159">
        <v>3750</v>
      </c>
      <c r="F96" s="210">
        <v>5200</v>
      </c>
      <c r="G96" s="222">
        <v>5200</v>
      </c>
      <c r="H96" s="11" t="s">
        <v>229</v>
      </c>
    </row>
    <row r="97" spans="1:9">
      <c r="A97" s="203">
        <v>3599.92</v>
      </c>
      <c r="B97" s="183">
        <v>3583.26</v>
      </c>
      <c r="C97" s="193" t="s">
        <v>186</v>
      </c>
      <c r="D97" s="144" t="s">
        <v>76</v>
      </c>
      <c r="E97" s="159">
        <v>3499.92</v>
      </c>
      <c r="F97" s="210">
        <v>4200</v>
      </c>
      <c r="G97" s="222">
        <v>4200</v>
      </c>
    </row>
    <row r="98" spans="1:9">
      <c r="A98" s="203">
        <v>3499.92</v>
      </c>
      <c r="B98" s="183">
        <v>3208.26</v>
      </c>
      <c r="C98" s="193" t="s">
        <v>186</v>
      </c>
      <c r="D98" s="144" t="s">
        <v>77</v>
      </c>
      <c r="E98" s="159">
        <v>3499.92</v>
      </c>
      <c r="F98" s="210">
        <v>4200</v>
      </c>
      <c r="G98" s="222">
        <v>4200</v>
      </c>
    </row>
    <row r="99" spans="1:9">
      <c r="A99" s="203">
        <v>28.62</v>
      </c>
      <c r="B99" s="183"/>
      <c r="C99" s="192" t="s">
        <v>188</v>
      </c>
      <c r="D99" s="144" t="s">
        <v>78</v>
      </c>
      <c r="E99" s="159" t="s">
        <v>189</v>
      </c>
      <c r="F99" s="210"/>
      <c r="G99" s="222"/>
    </row>
    <row r="100" spans="1:9">
      <c r="A100" s="203">
        <v>17499.96</v>
      </c>
      <c r="B100" s="183">
        <v>16041.63</v>
      </c>
      <c r="C100" s="183">
        <v>17499.96</v>
      </c>
      <c r="D100" s="144" t="s">
        <v>79</v>
      </c>
      <c r="E100" s="159">
        <v>17499.96</v>
      </c>
      <c r="F100" s="210">
        <v>17500</v>
      </c>
      <c r="G100" s="222">
        <v>17500</v>
      </c>
    </row>
    <row r="101" spans="1:9">
      <c r="A101" s="203">
        <v>295.92</v>
      </c>
      <c r="B101" s="183">
        <v>0</v>
      </c>
      <c r="C101" s="193" t="s">
        <v>189</v>
      </c>
      <c r="D101" s="144" t="s">
        <v>80</v>
      </c>
      <c r="E101" s="159" t="s">
        <v>189</v>
      </c>
      <c r="F101" s="210"/>
      <c r="G101" s="222"/>
      <c r="I101" s="46"/>
    </row>
    <row r="102" spans="1:9" s="46" customFormat="1">
      <c r="A102" s="203">
        <v>7500</v>
      </c>
      <c r="B102" s="183">
        <v>6875</v>
      </c>
      <c r="C102" s="183">
        <v>7500</v>
      </c>
      <c r="D102" s="144" t="s">
        <v>81</v>
      </c>
      <c r="E102" s="159">
        <v>7500</v>
      </c>
      <c r="F102" s="210">
        <v>7500</v>
      </c>
      <c r="G102" s="222">
        <v>7500</v>
      </c>
      <c r="H102" s="242"/>
      <c r="I102"/>
    </row>
    <row r="103" spans="1:9">
      <c r="A103" s="203">
        <v>18.170000000000002</v>
      </c>
      <c r="B103" s="183">
        <v>1802</v>
      </c>
      <c r="C103" s="183">
        <v>2089.14</v>
      </c>
      <c r="D103" s="144" t="s">
        <v>220</v>
      </c>
      <c r="E103" s="159">
        <v>1179.5</v>
      </c>
      <c r="F103" s="210">
        <v>1600</v>
      </c>
      <c r="G103" s="222">
        <v>1600</v>
      </c>
      <c r="H103" s="11" t="s">
        <v>217</v>
      </c>
    </row>
    <row r="104" spans="1:9">
      <c r="A104" s="203"/>
      <c r="B104" s="183"/>
      <c r="C104" s="183"/>
      <c r="D104" s="144" t="s">
        <v>242</v>
      </c>
      <c r="E104" s="159">
        <v>309.67</v>
      </c>
      <c r="F104" s="210"/>
      <c r="G104" s="222"/>
    </row>
    <row r="105" spans="1:9">
      <c r="A105" s="203">
        <v>15043.01</v>
      </c>
      <c r="B105" s="183">
        <v>11005.36</v>
      </c>
      <c r="C105" s="183">
        <v>12116.88</v>
      </c>
      <c r="D105" s="144" t="s">
        <v>82</v>
      </c>
      <c r="E105" s="159">
        <v>12029.6</v>
      </c>
      <c r="F105" s="210">
        <v>12000</v>
      </c>
      <c r="G105" s="222">
        <v>12000</v>
      </c>
    </row>
    <row r="106" spans="1:9">
      <c r="A106" s="203">
        <v>2014.62</v>
      </c>
      <c r="B106" s="183">
        <v>926</v>
      </c>
      <c r="C106" s="183">
        <v>3019.99</v>
      </c>
      <c r="D106" s="144" t="s">
        <v>83</v>
      </c>
      <c r="E106" s="159">
        <v>982.5</v>
      </c>
      <c r="F106" s="210">
        <v>2000</v>
      </c>
      <c r="G106" s="222">
        <v>2000</v>
      </c>
    </row>
    <row r="107" spans="1:9">
      <c r="A107" s="203">
        <v>125</v>
      </c>
      <c r="B107" s="183">
        <v>125</v>
      </c>
      <c r="C107" s="183">
        <v>62</v>
      </c>
      <c r="D107" s="144" t="s">
        <v>84</v>
      </c>
      <c r="E107" s="159">
        <v>598.59</v>
      </c>
      <c r="F107" s="210">
        <v>300</v>
      </c>
      <c r="G107" s="222">
        <v>300</v>
      </c>
    </row>
    <row r="108" spans="1:9">
      <c r="A108" s="203">
        <v>3227</v>
      </c>
      <c r="B108" s="195">
        <v>2045</v>
      </c>
      <c r="C108" s="195"/>
      <c r="D108" s="144" t="s">
        <v>85</v>
      </c>
      <c r="E108" s="159">
        <v>4995</v>
      </c>
      <c r="F108" s="210">
        <v>4000</v>
      </c>
      <c r="G108" s="222">
        <v>4000</v>
      </c>
      <c r="H108" s="11">
        <v>4295</v>
      </c>
    </row>
    <row r="109" spans="1:9">
      <c r="A109" s="203">
        <v>0</v>
      </c>
      <c r="B109" s="183">
        <v>336.44</v>
      </c>
      <c r="C109" s="183"/>
      <c r="D109" s="144" t="s">
        <v>86</v>
      </c>
      <c r="E109" s="159">
        <v>336.76</v>
      </c>
      <c r="F109" s="210"/>
      <c r="G109" s="222"/>
    </row>
    <row r="110" spans="1:9">
      <c r="A110" s="203">
        <v>2198.04</v>
      </c>
      <c r="B110" s="183">
        <v>930.78</v>
      </c>
      <c r="C110" s="183">
        <v>830.38</v>
      </c>
      <c r="D110" s="144" t="s">
        <v>87</v>
      </c>
      <c r="E110" s="159">
        <v>1442.21</v>
      </c>
      <c r="F110" s="210">
        <v>1000</v>
      </c>
      <c r="G110" s="222">
        <v>1000</v>
      </c>
    </row>
    <row r="111" spans="1:9">
      <c r="A111" s="203">
        <v>65</v>
      </c>
      <c r="B111" s="183">
        <v>0</v>
      </c>
      <c r="C111" s="193" t="s">
        <v>191</v>
      </c>
      <c r="D111" s="144" t="s">
        <v>88</v>
      </c>
      <c r="E111" s="159" t="s">
        <v>191</v>
      </c>
      <c r="F111" s="210">
        <v>130</v>
      </c>
      <c r="G111" s="222">
        <v>130</v>
      </c>
    </row>
    <row r="112" spans="1:9">
      <c r="A112" s="203">
        <v>450</v>
      </c>
      <c r="B112" s="183">
        <v>620.16999999999996</v>
      </c>
      <c r="C112" s="183"/>
      <c r="D112" s="144" t="s">
        <v>167</v>
      </c>
      <c r="E112" s="354">
        <v>811</v>
      </c>
      <c r="F112" s="210">
        <v>800</v>
      </c>
      <c r="G112" s="222">
        <v>800</v>
      </c>
      <c r="H112" s="259" t="s">
        <v>226</v>
      </c>
      <c r="I112" t="s">
        <v>241</v>
      </c>
    </row>
    <row r="113" spans="1:8">
      <c r="A113" s="203">
        <v>474</v>
      </c>
      <c r="B113" s="183">
        <v>434.5</v>
      </c>
      <c r="C113" s="183">
        <v>474</v>
      </c>
      <c r="D113" s="144" t="s">
        <v>173</v>
      </c>
      <c r="E113" s="159">
        <v>497.88</v>
      </c>
      <c r="F113" s="210"/>
      <c r="G113" s="222"/>
    </row>
    <row r="114" spans="1:8">
      <c r="A114" s="203">
        <v>2822.61</v>
      </c>
      <c r="B114" s="183">
        <v>147.24</v>
      </c>
      <c r="C114" s="183"/>
      <c r="D114" s="144" t="s">
        <v>89</v>
      </c>
      <c r="E114" s="159"/>
      <c r="F114" s="210">
        <v>3000</v>
      </c>
      <c r="G114" s="222">
        <v>3000</v>
      </c>
    </row>
    <row r="115" spans="1:8">
      <c r="A115" s="203">
        <v>2930</v>
      </c>
      <c r="B115" s="183">
        <v>3301</v>
      </c>
      <c r="C115" s="183">
        <v>2940.4</v>
      </c>
      <c r="D115" s="144" t="s">
        <v>62</v>
      </c>
      <c r="E115" s="159">
        <v>3269.8</v>
      </c>
      <c r="F115" s="210">
        <v>3000</v>
      </c>
      <c r="G115" s="222">
        <v>3000</v>
      </c>
    </row>
    <row r="116" spans="1:8">
      <c r="A116" s="203">
        <v>126</v>
      </c>
      <c r="B116" s="183"/>
      <c r="C116" s="183"/>
      <c r="D116" s="144" t="s">
        <v>90</v>
      </c>
      <c r="E116" s="159"/>
      <c r="F116" s="210"/>
      <c r="G116" s="222"/>
    </row>
    <row r="117" spans="1:8">
      <c r="A117" s="203">
        <v>100</v>
      </c>
      <c r="B117" s="183">
        <v>100</v>
      </c>
      <c r="C117" s="193" t="s">
        <v>191</v>
      </c>
      <c r="D117" s="144" t="s">
        <v>174</v>
      </c>
      <c r="E117" s="159" t="s">
        <v>191</v>
      </c>
      <c r="F117" s="210"/>
      <c r="G117" s="222"/>
    </row>
    <row r="118" spans="1:8">
      <c r="A118" s="183"/>
      <c r="B118" s="183">
        <v>50</v>
      </c>
      <c r="C118" s="193" t="s">
        <v>191</v>
      </c>
      <c r="D118" s="144" t="s">
        <v>91</v>
      </c>
      <c r="E118" s="159" t="s">
        <v>191</v>
      </c>
      <c r="F118" s="210"/>
      <c r="G118" s="222"/>
    </row>
    <row r="119" spans="1:8">
      <c r="A119" s="183">
        <v>953</v>
      </c>
      <c r="B119" s="183">
        <v>830</v>
      </c>
      <c r="C119" s="183"/>
      <c r="D119" s="144" t="s">
        <v>92</v>
      </c>
      <c r="E119" s="159">
        <v>2768.25</v>
      </c>
      <c r="F119" s="210">
        <v>800</v>
      </c>
      <c r="G119" s="222">
        <v>800</v>
      </c>
    </row>
    <row r="120" spans="1:8">
      <c r="A120" s="183"/>
      <c r="B120" s="183">
        <v>489.84</v>
      </c>
      <c r="C120" s="183">
        <v>290</v>
      </c>
      <c r="D120" s="144" t="s">
        <v>64</v>
      </c>
      <c r="E120" s="159">
        <v>841.8</v>
      </c>
      <c r="F120" s="210"/>
      <c r="G120" s="222"/>
    </row>
    <row r="121" spans="1:8">
      <c r="A121" s="183"/>
      <c r="B121" s="183">
        <v>127.73</v>
      </c>
      <c r="C121" s="183">
        <v>240.94</v>
      </c>
      <c r="D121" s="144" t="s">
        <v>93</v>
      </c>
      <c r="E121" s="159">
        <v>420.51</v>
      </c>
      <c r="F121" s="210"/>
      <c r="G121" s="222"/>
      <c r="H121"/>
    </row>
    <row r="122" spans="1:8">
      <c r="A122" s="183">
        <v>963.51</v>
      </c>
      <c r="B122" s="183">
        <v>3008.7</v>
      </c>
      <c r="C122" s="183">
        <v>2943.58</v>
      </c>
      <c r="D122" s="144" t="s">
        <v>94</v>
      </c>
      <c r="E122" s="159">
        <v>1048.48</v>
      </c>
      <c r="F122" s="210"/>
      <c r="G122" s="222"/>
    </row>
    <row r="123" spans="1:8">
      <c r="A123" s="183">
        <v>920</v>
      </c>
      <c r="B123" s="183">
        <v>580</v>
      </c>
      <c r="C123" s="183"/>
      <c r="D123" s="144" t="s">
        <v>95</v>
      </c>
      <c r="E123" s="159">
        <v>870</v>
      </c>
      <c r="F123" s="210">
        <v>500</v>
      </c>
      <c r="G123" s="222">
        <v>500</v>
      </c>
    </row>
    <row r="124" spans="1:8">
      <c r="A124" s="183">
        <v>450</v>
      </c>
      <c r="B124" s="183">
        <v>272.38</v>
      </c>
      <c r="C124" s="183">
        <v>316.25</v>
      </c>
      <c r="D124" s="144" t="s">
        <v>96</v>
      </c>
      <c r="E124" s="159">
        <v>1380.8</v>
      </c>
      <c r="F124" s="210">
        <v>500</v>
      </c>
      <c r="G124" s="222">
        <v>500</v>
      </c>
    </row>
    <row r="125" spans="1:8">
      <c r="A125" s="183">
        <v>1377.79</v>
      </c>
      <c r="B125" s="183">
        <v>1479.4</v>
      </c>
      <c r="C125" s="183">
        <v>455.53</v>
      </c>
      <c r="D125" s="144" t="s">
        <v>97</v>
      </c>
      <c r="E125" s="159">
        <v>555.15</v>
      </c>
      <c r="F125" s="210">
        <v>1500</v>
      </c>
      <c r="G125" s="222">
        <v>1500</v>
      </c>
    </row>
    <row r="126" spans="1:8">
      <c r="A126" s="183">
        <v>312.02999999999997</v>
      </c>
      <c r="B126" s="183">
        <v>329.65</v>
      </c>
      <c r="C126" s="183">
        <v>84</v>
      </c>
      <c r="D126" s="144" t="s">
        <v>154</v>
      </c>
      <c r="E126" s="159">
        <v>279.54000000000002</v>
      </c>
      <c r="F126" s="210"/>
      <c r="G126" s="222"/>
    </row>
    <row r="127" spans="1:8">
      <c r="A127" s="183"/>
      <c r="B127" s="183"/>
      <c r="C127" s="183">
        <v>580.61</v>
      </c>
      <c r="D127" s="144" t="s">
        <v>155</v>
      </c>
      <c r="E127" s="159">
        <v>848.22</v>
      </c>
      <c r="F127" s="210"/>
      <c r="G127" s="222"/>
    </row>
    <row r="128" spans="1:8">
      <c r="A128" s="183"/>
      <c r="B128" s="183"/>
      <c r="C128" s="192" t="s">
        <v>190</v>
      </c>
      <c r="D128" s="144" t="s">
        <v>239</v>
      </c>
      <c r="E128" s="159">
        <v>1206.5</v>
      </c>
      <c r="F128" s="210">
        <v>1135</v>
      </c>
      <c r="G128" s="222">
        <v>1135</v>
      </c>
    </row>
    <row r="129" spans="1:9">
      <c r="A129" s="183"/>
      <c r="B129" s="183"/>
      <c r="C129" s="192">
        <v>973</v>
      </c>
      <c r="D129" s="144" t="s">
        <v>193</v>
      </c>
      <c r="E129" s="159">
        <v>1471</v>
      </c>
      <c r="F129" s="210"/>
      <c r="G129" s="222"/>
    </row>
    <row r="130" spans="1:9">
      <c r="A130" s="183"/>
      <c r="B130" s="183"/>
      <c r="C130" s="192"/>
      <c r="D130" s="144" t="s">
        <v>240</v>
      </c>
      <c r="E130" s="159">
        <v>520.63</v>
      </c>
      <c r="F130" s="210"/>
      <c r="G130" s="222"/>
    </row>
    <row r="131" spans="1:9">
      <c r="A131" s="183"/>
      <c r="B131" s="183"/>
      <c r="C131" s="192">
        <v>1275</v>
      </c>
      <c r="D131" s="144" t="s">
        <v>192</v>
      </c>
      <c r="E131" s="159">
        <v>1275</v>
      </c>
      <c r="F131" s="210"/>
      <c r="G131" s="222"/>
    </row>
    <row r="132" spans="1:9" ht="15.75" thickBot="1">
      <c r="A132" s="203">
        <v>790</v>
      </c>
      <c r="B132" s="183">
        <v>880</v>
      </c>
      <c r="C132" s="193" t="s">
        <v>191</v>
      </c>
      <c r="D132" s="13" t="s">
        <v>98</v>
      </c>
      <c r="E132" s="159" t="s">
        <v>191</v>
      </c>
      <c r="F132" s="210"/>
      <c r="G132" s="222"/>
    </row>
    <row r="133" spans="1:9">
      <c r="A133" s="185">
        <f>SUM(A96:A132)</f>
        <v>67784.12</v>
      </c>
      <c r="B133" s="185">
        <f>SUM(B96:B132)</f>
        <v>63104.34</v>
      </c>
      <c r="C133" s="185">
        <f>SUM(A133:B133)</f>
        <v>130888.45999999999</v>
      </c>
      <c r="D133" s="141" t="s">
        <v>38</v>
      </c>
      <c r="E133" s="160">
        <f>SUM(E100:E132)</f>
        <v>64938.350000000006</v>
      </c>
      <c r="F133" s="211">
        <f>SUM(F96:F132)</f>
        <v>70865</v>
      </c>
      <c r="G133" s="131">
        <v>70865</v>
      </c>
    </row>
    <row r="134" spans="1:9">
      <c r="A134" s="186"/>
      <c r="B134" s="186"/>
      <c r="C134" s="191"/>
      <c r="D134" s="75"/>
      <c r="E134" s="172"/>
      <c r="F134" s="215"/>
      <c r="H134" s="11">
        <v>70960</v>
      </c>
    </row>
    <row r="135" spans="1:9">
      <c r="A135" s="186"/>
      <c r="B135" s="186"/>
      <c r="C135" s="191"/>
      <c r="D135" s="231"/>
      <c r="E135" s="172"/>
      <c r="F135" s="215"/>
    </row>
    <row r="136" spans="1:9">
      <c r="A136" s="203"/>
      <c r="B136" s="183"/>
      <c r="C136" s="189"/>
      <c r="D136" s="147" t="s">
        <v>161</v>
      </c>
      <c r="E136" s="167"/>
      <c r="F136" s="212"/>
    </row>
    <row r="137" spans="1:9">
      <c r="A137" s="203"/>
      <c r="B137" s="183"/>
      <c r="C137" s="189">
        <v>30374.959999999999</v>
      </c>
      <c r="D137" s="74" t="s">
        <v>163</v>
      </c>
      <c r="E137" s="168">
        <v>17096.46</v>
      </c>
      <c r="F137" s="210"/>
    </row>
    <row r="138" spans="1:9">
      <c r="A138" s="203"/>
      <c r="B138" s="183"/>
      <c r="C138" s="189">
        <v>1427.39</v>
      </c>
      <c r="D138" s="74" t="s">
        <v>64</v>
      </c>
      <c r="E138" s="168">
        <v>58.87</v>
      </c>
      <c r="F138" s="210"/>
    </row>
    <row r="139" spans="1:9">
      <c r="A139" s="203"/>
      <c r="B139" s="183"/>
      <c r="C139" s="189">
        <v>25544.98</v>
      </c>
      <c r="D139" s="227" t="s">
        <v>162</v>
      </c>
      <c r="E139" s="257">
        <v>1749.25</v>
      </c>
      <c r="F139" s="210"/>
    </row>
    <row r="140" spans="1:9">
      <c r="A140" s="203"/>
      <c r="B140" s="183"/>
      <c r="C140" s="256">
        <f>SUM(C137:C139)</f>
        <v>57347.33</v>
      </c>
      <c r="D140" s="15" t="s">
        <v>38</v>
      </c>
      <c r="E140" s="160">
        <f>SUM(E137:E139)</f>
        <v>18904.579999999998</v>
      </c>
      <c r="F140" s="218"/>
      <c r="G140" s="235"/>
    </row>
    <row r="141" spans="1:9">
      <c r="A141" s="203"/>
      <c r="B141" s="183"/>
      <c r="C141" s="186"/>
      <c r="D141" s="75"/>
      <c r="E141" s="161"/>
      <c r="F141" s="247"/>
      <c r="G141" s="133"/>
    </row>
    <row r="142" spans="1:9">
      <c r="A142" s="187" t="s">
        <v>2</v>
      </c>
      <c r="B142" s="187" t="s">
        <v>149</v>
      </c>
      <c r="C142" s="187" t="s">
        <v>203</v>
      </c>
      <c r="D142" s="145" t="s">
        <v>41</v>
      </c>
      <c r="E142" s="260" t="s">
        <v>231</v>
      </c>
      <c r="F142" s="214" t="s">
        <v>153</v>
      </c>
      <c r="G142" s="236" t="s">
        <v>202</v>
      </c>
      <c r="I142" s="46"/>
    </row>
    <row r="143" spans="1:9" s="46" customFormat="1">
      <c r="A143" s="203"/>
      <c r="B143" s="183"/>
      <c r="C143" s="183"/>
      <c r="D143" s="25" t="s">
        <v>99</v>
      </c>
      <c r="E143" s="164"/>
      <c r="F143" s="212"/>
      <c r="G143" s="233"/>
      <c r="H143" s="242"/>
      <c r="I143"/>
    </row>
    <row r="144" spans="1:9">
      <c r="A144" s="183">
        <v>92928.33</v>
      </c>
      <c r="B144" s="183">
        <v>89636.24</v>
      </c>
      <c r="C144" s="183">
        <v>89712.31</v>
      </c>
      <c r="D144" s="144" t="s">
        <v>100</v>
      </c>
      <c r="E144" s="159">
        <v>91212.26</v>
      </c>
      <c r="F144" s="210">
        <v>92000</v>
      </c>
      <c r="G144" s="222">
        <v>92000</v>
      </c>
    </row>
    <row r="145" spans="1:10">
      <c r="A145" s="183">
        <v>9351.4599999999991</v>
      </c>
      <c r="B145" s="183">
        <v>9865.25</v>
      </c>
      <c r="C145" s="183">
        <v>15628.84</v>
      </c>
      <c r="D145" s="144" t="s">
        <v>101</v>
      </c>
      <c r="E145" s="159">
        <v>18621.13</v>
      </c>
      <c r="F145" s="210">
        <v>15000</v>
      </c>
      <c r="G145" s="222">
        <v>18000</v>
      </c>
      <c r="J145" s="85"/>
    </row>
    <row r="146" spans="1:10">
      <c r="A146" s="183">
        <v>3896.94</v>
      </c>
      <c r="B146" s="183">
        <v>3687.21</v>
      </c>
      <c r="C146" s="183">
        <v>3906.25</v>
      </c>
      <c r="D146" s="144" t="s">
        <v>160</v>
      </c>
      <c r="E146" s="159">
        <v>4079.68</v>
      </c>
      <c r="F146" s="210">
        <v>4400</v>
      </c>
      <c r="G146" s="222">
        <v>4400</v>
      </c>
    </row>
    <row r="147" spans="1:10">
      <c r="A147" s="183">
        <v>732.5</v>
      </c>
      <c r="B147" s="183">
        <v>410.22</v>
      </c>
      <c r="C147" s="183">
        <v>703.6</v>
      </c>
      <c r="D147" s="144" t="s">
        <v>62</v>
      </c>
      <c r="E147" s="159">
        <v>784.7</v>
      </c>
      <c r="F147" s="210">
        <v>800</v>
      </c>
      <c r="G147" s="222">
        <v>800</v>
      </c>
      <c r="I147" s="355"/>
    </row>
    <row r="148" spans="1:10">
      <c r="A148" s="183"/>
      <c r="B148" s="183"/>
      <c r="C148" s="183">
        <v>1.59</v>
      </c>
      <c r="D148" s="144" t="s">
        <v>51</v>
      </c>
      <c r="E148" s="159"/>
      <c r="F148" s="210"/>
    </row>
    <row r="149" spans="1:10" ht="15.75" thickBot="1">
      <c r="A149" s="183">
        <v>0</v>
      </c>
      <c r="B149" s="183">
        <v>185</v>
      </c>
      <c r="C149" s="183">
        <v>60</v>
      </c>
      <c r="D149" s="144" t="s">
        <v>102</v>
      </c>
      <c r="E149" s="159"/>
      <c r="F149" s="210"/>
      <c r="I149" s="11"/>
    </row>
    <row r="150" spans="1:10">
      <c r="A150" s="196">
        <f>SUM(A144:A149)</f>
        <v>106909.23000000001</v>
      </c>
      <c r="B150" s="196">
        <f>SUM(B144:B149)</f>
        <v>103783.92000000001</v>
      </c>
      <c r="C150" s="196">
        <f>SUM(C144:C149)</f>
        <v>110012.59</v>
      </c>
      <c r="D150" s="141" t="s">
        <v>38</v>
      </c>
      <c r="E150" s="165">
        <f>SUM(E144:E149)</f>
        <v>114697.76999999999</v>
      </c>
      <c r="F150" s="219">
        <f>SUM(F144:F149)</f>
        <v>112200</v>
      </c>
      <c r="G150" s="131">
        <f>SUM(G144:G149)</f>
        <v>115200</v>
      </c>
    </row>
    <row r="151" spans="1:10">
      <c r="A151" s="197"/>
      <c r="B151" s="197"/>
      <c r="C151" s="197"/>
      <c r="D151" s="75"/>
      <c r="E151" s="161"/>
      <c r="F151" s="220"/>
    </row>
    <row r="152" spans="1:10">
      <c r="A152" s="197"/>
      <c r="B152" s="197"/>
      <c r="C152" s="197"/>
      <c r="D152" s="75"/>
      <c r="E152" s="161"/>
      <c r="F152" s="220"/>
    </row>
    <row r="153" spans="1:10">
      <c r="A153" s="205"/>
      <c r="B153" s="198"/>
      <c r="C153" s="198"/>
      <c r="D153" s="150"/>
      <c r="E153" s="173"/>
      <c r="F153" s="212"/>
    </row>
    <row r="154" spans="1:10">
      <c r="A154" s="203"/>
      <c r="B154" s="183"/>
      <c r="C154" s="183"/>
      <c r="D154" s="25" t="s">
        <v>206</v>
      </c>
      <c r="E154" s="164"/>
      <c r="F154" s="212"/>
    </row>
    <row r="155" spans="1:10">
      <c r="A155" s="203">
        <v>851.87</v>
      </c>
      <c r="B155" s="183">
        <v>826.35</v>
      </c>
      <c r="C155" s="183">
        <v>856.59</v>
      </c>
      <c r="D155" s="13" t="s">
        <v>171</v>
      </c>
      <c r="E155" s="159">
        <v>825.13</v>
      </c>
      <c r="F155" s="210">
        <v>850</v>
      </c>
      <c r="G155" s="233">
        <v>850</v>
      </c>
      <c r="H155" s="11" t="s">
        <v>222</v>
      </c>
    </row>
    <row r="156" spans="1:10">
      <c r="A156" s="183">
        <v>665</v>
      </c>
      <c r="B156" s="183">
        <v>0</v>
      </c>
      <c r="C156" s="183"/>
      <c r="D156" s="144" t="s">
        <v>8</v>
      </c>
      <c r="E156" s="159">
        <v>757.5</v>
      </c>
      <c r="F156" s="210">
        <v>875</v>
      </c>
      <c r="G156" s="233">
        <v>500</v>
      </c>
    </row>
    <row r="157" spans="1:10">
      <c r="A157" s="203">
        <v>99.45</v>
      </c>
      <c r="B157" s="183">
        <v>1630.72</v>
      </c>
      <c r="C157" s="183">
        <v>442.32</v>
      </c>
      <c r="D157" s="13" t="s">
        <v>103</v>
      </c>
      <c r="E157" s="159">
        <v>2097.5</v>
      </c>
      <c r="F157" s="210">
        <v>37</v>
      </c>
      <c r="G157" s="233">
        <v>1000</v>
      </c>
    </row>
    <row r="158" spans="1:10">
      <c r="A158" s="203"/>
      <c r="B158" s="183"/>
      <c r="C158" s="183"/>
      <c r="D158" s="13" t="s">
        <v>233</v>
      </c>
      <c r="E158" s="159">
        <v>5576.94</v>
      </c>
      <c r="F158" s="210"/>
    </row>
    <row r="159" spans="1:10">
      <c r="A159" s="203"/>
      <c r="B159" s="183"/>
      <c r="C159" s="183">
        <v>-4.21</v>
      </c>
      <c r="D159" s="13" t="s">
        <v>194</v>
      </c>
      <c r="E159" s="159">
        <v>5</v>
      </c>
      <c r="F159" s="210"/>
    </row>
    <row r="160" spans="1:10" ht="15.75" thickBot="1">
      <c r="A160" s="203"/>
      <c r="B160" s="183">
        <v>10</v>
      </c>
      <c r="C160" s="183"/>
      <c r="D160" s="143" t="s">
        <v>104</v>
      </c>
      <c r="E160" s="159"/>
      <c r="F160" s="210">
        <v>10</v>
      </c>
    </row>
    <row r="161" spans="1:9">
      <c r="A161" s="185">
        <f>SUM(A155:A157)</f>
        <v>1616.32</v>
      </c>
      <c r="B161" s="185">
        <f>SUM(B155:B160)</f>
        <v>2467.0700000000002</v>
      </c>
      <c r="C161" s="185">
        <f>SUM(A161:B161)</f>
        <v>4083.3900000000003</v>
      </c>
      <c r="D161" s="141" t="s">
        <v>38</v>
      </c>
      <c r="E161" s="160">
        <f>SUM(E155:E160)</f>
        <v>9262.07</v>
      </c>
      <c r="F161" s="211">
        <f>SUM(F155:F160)</f>
        <v>1772</v>
      </c>
      <c r="G161" s="131">
        <f>SUM(G155:G160)</f>
        <v>2350</v>
      </c>
    </row>
    <row r="162" spans="1:9">
      <c r="A162" s="186"/>
      <c r="B162" s="186"/>
      <c r="C162" s="186"/>
      <c r="D162" s="75"/>
      <c r="E162" s="161"/>
      <c r="F162" s="215"/>
      <c r="G162" s="133"/>
      <c r="I162" s="46"/>
    </row>
    <row r="163" spans="1:9">
      <c r="A163" s="186"/>
      <c r="B163" s="186"/>
      <c r="C163" s="186"/>
      <c r="D163" s="75"/>
      <c r="E163" s="161"/>
      <c r="F163" s="215"/>
      <c r="G163" s="133"/>
      <c r="I163" s="46"/>
    </row>
    <row r="164" spans="1:9" s="46" customFormat="1">
      <c r="A164" s="204"/>
      <c r="B164" s="186"/>
      <c r="C164" s="186"/>
      <c r="D164" s="25" t="s">
        <v>195</v>
      </c>
      <c r="E164" s="164"/>
      <c r="F164" s="212"/>
      <c r="G164" s="233"/>
      <c r="H164" s="242"/>
      <c r="I164"/>
    </row>
    <row r="165" spans="1:9">
      <c r="A165" s="204"/>
      <c r="B165" s="186"/>
      <c r="C165" s="183">
        <v>5396.96</v>
      </c>
      <c r="D165" s="75" t="s">
        <v>196</v>
      </c>
      <c r="E165" s="159">
        <v>5049.12</v>
      </c>
      <c r="F165" s="210"/>
      <c r="G165" s="233">
        <v>6000</v>
      </c>
    </row>
    <row r="166" spans="1:9" ht="15.75" thickBot="1">
      <c r="A166" s="204"/>
      <c r="B166" s="186"/>
      <c r="C166" s="183">
        <v>14517.74</v>
      </c>
      <c r="D166" s="75" t="s">
        <v>197</v>
      </c>
      <c r="E166" s="159">
        <v>3294.88</v>
      </c>
      <c r="F166" s="210"/>
      <c r="G166" s="233">
        <v>8000</v>
      </c>
    </row>
    <row r="167" spans="1:9">
      <c r="A167" s="204"/>
      <c r="B167" s="186"/>
      <c r="C167" s="196">
        <f>SUM(C165:C166)</f>
        <v>19914.7</v>
      </c>
      <c r="D167" s="86" t="s">
        <v>38</v>
      </c>
      <c r="E167" s="165">
        <f>SUM(E165:E166)</f>
        <v>8344</v>
      </c>
      <c r="F167" s="221"/>
      <c r="G167" s="135">
        <f>SUM(G165:G166)</f>
        <v>14000</v>
      </c>
    </row>
    <row r="168" spans="1:9">
      <c r="A168" s="204"/>
      <c r="B168" s="250"/>
      <c r="C168" s="186"/>
      <c r="D168" s="75"/>
      <c r="E168" s="161"/>
      <c r="F168" s="161"/>
      <c r="G168" s="240"/>
    </row>
    <row r="169" spans="1:9">
      <c r="A169" s="186"/>
      <c r="B169" s="186"/>
      <c r="C169" s="191"/>
      <c r="D169" s="231"/>
      <c r="E169" s="172"/>
      <c r="F169" s="251"/>
      <c r="G169" s="252"/>
      <c r="I169" s="46"/>
    </row>
    <row r="170" spans="1:9">
      <c r="A170" s="203"/>
      <c r="B170" s="183"/>
      <c r="C170" s="183"/>
      <c r="D170" s="25" t="s">
        <v>105</v>
      </c>
      <c r="E170" s="164"/>
      <c r="F170" s="212"/>
    </row>
    <row r="171" spans="1:9">
      <c r="A171" s="203">
        <v>1117.25</v>
      </c>
      <c r="B171" s="183">
        <v>1243.53</v>
      </c>
      <c r="C171" s="183">
        <v>1408.76</v>
      </c>
      <c r="D171" s="13" t="s">
        <v>106</v>
      </c>
      <c r="E171" s="159">
        <v>1550.55</v>
      </c>
      <c r="F171" s="210">
        <v>1500</v>
      </c>
      <c r="G171" s="222">
        <v>1500</v>
      </c>
    </row>
    <row r="172" spans="1:9">
      <c r="A172" s="203"/>
      <c r="B172" s="183"/>
      <c r="C172" s="183">
        <v>161.97</v>
      </c>
      <c r="D172" s="13" t="s">
        <v>60</v>
      </c>
      <c r="E172" s="159"/>
      <c r="F172" s="210"/>
      <c r="G172" s="222"/>
    </row>
    <row r="173" spans="1:9">
      <c r="A173" s="183">
        <v>563.97</v>
      </c>
      <c r="B173" s="183">
        <v>350</v>
      </c>
      <c r="C173" s="183"/>
      <c r="D173" s="144" t="s">
        <v>107</v>
      </c>
      <c r="E173" s="159"/>
      <c r="F173" s="210"/>
      <c r="G173" s="222"/>
    </row>
    <row r="174" spans="1:9">
      <c r="A174" s="183">
        <v>1812.68</v>
      </c>
      <c r="B174" s="183">
        <v>0</v>
      </c>
      <c r="C174" s="183"/>
      <c r="D174" s="144" t="s">
        <v>108</v>
      </c>
      <c r="E174" s="159"/>
      <c r="F174" s="210"/>
      <c r="G174" s="222"/>
    </row>
    <row r="175" spans="1:9">
      <c r="A175" s="183">
        <v>107.56</v>
      </c>
      <c r="B175" s="183">
        <v>81.28</v>
      </c>
      <c r="C175" s="183">
        <v>95.11</v>
      </c>
      <c r="D175" s="144" t="s">
        <v>61</v>
      </c>
      <c r="E175" s="159">
        <v>119.05</v>
      </c>
      <c r="F175" s="210">
        <v>150</v>
      </c>
      <c r="G175" s="222">
        <v>150</v>
      </c>
    </row>
    <row r="176" spans="1:9">
      <c r="A176" s="183">
        <v>954.78</v>
      </c>
      <c r="B176" s="183">
        <v>1781.47</v>
      </c>
      <c r="C176" s="183">
        <v>2403.79</v>
      </c>
      <c r="D176" s="144" t="s">
        <v>109</v>
      </c>
      <c r="E176" s="159">
        <v>2653.81</v>
      </c>
      <c r="F176" s="210">
        <v>2500</v>
      </c>
      <c r="G176" s="222">
        <v>2500</v>
      </c>
    </row>
    <row r="177" spans="1:9">
      <c r="A177" s="183">
        <v>1468.3</v>
      </c>
      <c r="B177" s="183">
        <v>1453.13</v>
      </c>
      <c r="C177" s="183">
        <v>1228.25</v>
      </c>
      <c r="D177" s="144" t="s">
        <v>160</v>
      </c>
      <c r="E177" s="159">
        <v>1757.38</v>
      </c>
      <c r="F177" s="210">
        <v>2000</v>
      </c>
      <c r="G177" s="222">
        <v>2000</v>
      </c>
    </row>
    <row r="178" spans="1:9">
      <c r="A178" s="183">
        <v>1098.75</v>
      </c>
      <c r="B178" s="183">
        <v>1045.92</v>
      </c>
      <c r="C178" s="183">
        <v>1055.4000000000001</v>
      </c>
      <c r="D178" s="144" t="s">
        <v>62</v>
      </c>
      <c r="E178" s="159">
        <v>1177.05</v>
      </c>
      <c r="F178" s="210">
        <v>1200</v>
      </c>
      <c r="G178" s="222">
        <v>1200</v>
      </c>
    </row>
    <row r="179" spans="1:9">
      <c r="A179" s="183">
        <v>555.13</v>
      </c>
      <c r="B179" s="183">
        <v>476.9</v>
      </c>
      <c r="C179" s="183">
        <v>599.41</v>
      </c>
      <c r="D179" s="144" t="s">
        <v>63</v>
      </c>
      <c r="E179" s="159">
        <v>362.2</v>
      </c>
      <c r="F179" s="210">
        <v>4500</v>
      </c>
      <c r="G179" s="222">
        <v>6000</v>
      </c>
    </row>
    <row r="180" spans="1:9">
      <c r="A180" s="183">
        <v>1041.6500000000001</v>
      </c>
      <c r="B180" s="183">
        <v>163.95</v>
      </c>
      <c r="C180" s="183">
        <v>370.98</v>
      </c>
      <c r="D180" s="144" t="s">
        <v>111</v>
      </c>
      <c r="E180" s="159">
        <v>399.64</v>
      </c>
      <c r="F180" s="210"/>
      <c r="G180" s="222">
        <v>250</v>
      </c>
    </row>
    <row r="181" spans="1:9">
      <c r="A181" s="183">
        <v>710.94</v>
      </c>
      <c r="B181" s="183"/>
      <c r="C181" s="183">
        <v>18.850000000000001</v>
      </c>
      <c r="D181" s="144" t="s">
        <v>112</v>
      </c>
      <c r="E181" s="159">
        <v>25</v>
      </c>
      <c r="F181" s="210"/>
      <c r="G181" s="222">
        <v>500</v>
      </c>
    </row>
    <row r="182" spans="1:9">
      <c r="A182" s="183">
        <v>6</v>
      </c>
      <c r="B182" s="183">
        <v>6</v>
      </c>
      <c r="C182" s="183">
        <v>7</v>
      </c>
      <c r="D182" s="144" t="s">
        <v>113</v>
      </c>
      <c r="E182" s="159">
        <v>7</v>
      </c>
      <c r="F182" s="210">
        <v>7</v>
      </c>
      <c r="G182" s="222">
        <v>7</v>
      </c>
    </row>
    <row r="183" spans="1:9">
      <c r="A183" s="183">
        <v>888</v>
      </c>
      <c r="B183" s="183"/>
      <c r="C183" s="183"/>
      <c r="D183" s="144" t="s">
        <v>114</v>
      </c>
      <c r="E183" s="159"/>
      <c r="F183" s="210"/>
    </row>
    <row r="184" spans="1:9" ht="15.75" thickBot="1">
      <c r="A184" s="183">
        <v>258</v>
      </c>
      <c r="B184" s="183">
        <v>0</v>
      </c>
      <c r="C184" s="183"/>
      <c r="D184" s="144" t="s">
        <v>115</v>
      </c>
      <c r="E184" s="159"/>
      <c r="F184" s="210"/>
    </row>
    <row r="185" spans="1:9">
      <c r="A185" s="185">
        <f>SUM(A171:A184)</f>
        <v>10583.01</v>
      </c>
      <c r="B185" s="185">
        <f>SUM(B171:B184)</f>
        <v>6602.1799999999994</v>
      </c>
      <c r="C185" s="188">
        <f>SUM(A185:B185)</f>
        <v>17185.189999999999</v>
      </c>
      <c r="D185" s="86" t="s">
        <v>38</v>
      </c>
      <c r="E185" s="165">
        <f>SUM(E171:E184)</f>
        <v>8051.68</v>
      </c>
      <c r="F185" s="211">
        <f>SUM(F171:F184)</f>
        <v>11857</v>
      </c>
      <c r="G185" s="131">
        <f>SUM(G171:G184)</f>
        <v>14107</v>
      </c>
    </row>
    <row r="186" spans="1:9">
      <c r="A186" s="186"/>
      <c r="B186" s="186"/>
      <c r="C186" s="186"/>
      <c r="D186" s="75"/>
      <c r="E186" s="161"/>
      <c r="F186" s="212"/>
    </row>
    <row r="187" spans="1:9">
      <c r="A187" s="186"/>
      <c r="B187" s="186"/>
      <c r="C187" s="186"/>
      <c r="D187" s="75"/>
      <c r="E187" s="161"/>
      <c r="F187" s="212"/>
    </row>
    <row r="188" spans="1:9">
      <c r="A188" s="187" t="s">
        <v>2</v>
      </c>
      <c r="B188" s="187" t="s">
        <v>149</v>
      </c>
      <c r="C188" s="187" t="s">
        <v>203</v>
      </c>
      <c r="D188" s="145" t="s">
        <v>41</v>
      </c>
      <c r="E188" s="260" t="s">
        <v>231</v>
      </c>
      <c r="F188" s="214" t="s">
        <v>153</v>
      </c>
      <c r="G188" s="236" t="s">
        <v>202</v>
      </c>
      <c r="I188" s="46"/>
    </row>
    <row r="189" spans="1:9">
      <c r="B189" s="183"/>
      <c r="C189" s="183"/>
      <c r="D189" s="25" t="s">
        <v>131</v>
      </c>
      <c r="E189" s="164"/>
      <c r="F189" s="212"/>
    </row>
    <row r="190" spans="1:9">
      <c r="A190" s="203">
        <v>399</v>
      </c>
      <c r="B190" s="186">
        <v>0</v>
      </c>
      <c r="C190" s="189">
        <v>525</v>
      </c>
      <c r="D190" s="153" t="s">
        <v>132</v>
      </c>
      <c r="E190" s="174"/>
      <c r="F190" s="210"/>
    </row>
    <row r="191" spans="1:9">
      <c r="A191" s="203"/>
      <c r="B191" s="183">
        <v>3140</v>
      </c>
      <c r="C191" s="183"/>
      <c r="D191" s="154" t="s">
        <v>133</v>
      </c>
      <c r="E191" s="175"/>
      <c r="F191" s="210"/>
    </row>
    <row r="192" spans="1:9">
      <c r="A192" s="203"/>
      <c r="B192" s="183">
        <v>1343</v>
      </c>
      <c r="C192" s="183"/>
      <c r="D192" s="154" t="s">
        <v>63</v>
      </c>
      <c r="E192" s="175">
        <v>72750</v>
      </c>
      <c r="F192" s="210">
        <v>6000</v>
      </c>
      <c r="G192" s="233">
        <v>5000</v>
      </c>
    </row>
    <row r="193" spans="1:10">
      <c r="A193" s="203"/>
      <c r="B193" s="183">
        <v>21.94</v>
      </c>
      <c r="C193" s="183"/>
      <c r="D193" s="154" t="s">
        <v>64</v>
      </c>
      <c r="E193" s="175">
        <v>13.34</v>
      </c>
      <c r="F193" s="210"/>
    </row>
    <row r="194" spans="1:10">
      <c r="A194" s="203"/>
      <c r="B194" s="183">
        <v>1.82</v>
      </c>
      <c r="C194" s="183"/>
      <c r="D194" s="154" t="s">
        <v>97</v>
      </c>
      <c r="E194" s="175"/>
      <c r="F194" s="210"/>
    </row>
    <row r="195" spans="1:10">
      <c r="A195" s="203"/>
      <c r="B195" s="183">
        <v>107.65</v>
      </c>
      <c r="C195" s="183"/>
      <c r="D195" s="154" t="s">
        <v>69</v>
      </c>
      <c r="E195" s="175">
        <v>25</v>
      </c>
      <c r="F195" s="210"/>
    </row>
    <row r="196" spans="1:10">
      <c r="A196" s="185">
        <f>SUM(A190)</f>
        <v>399</v>
      </c>
      <c r="B196" s="185">
        <f>SUM(B190:B195)</f>
        <v>4614.4099999999989</v>
      </c>
      <c r="C196" s="199">
        <v>525</v>
      </c>
      <c r="D196" s="155" t="s">
        <v>134</v>
      </c>
      <c r="E196" s="176">
        <f>SUM(E190:E195)</f>
        <v>72788.34</v>
      </c>
      <c r="F196" s="211">
        <v>6000</v>
      </c>
      <c r="G196" s="131">
        <v>5000</v>
      </c>
    </row>
    <row r="197" spans="1:10">
      <c r="A197" s="186"/>
      <c r="B197" s="186"/>
      <c r="C197" s="186"/>
      <c r="D197" s="75"/>
      <c r="E197" s="161"/>
      <c r="F197" s="212"/>
    </row>
    <row r="198" spans="1:10">
      <c r="A198" s="186"/>
      <c r="B198" s="186"/>
      <c r="C198" s="186"/>
      <c r="D198" s="75"/>
      <c r="E198" s="161"/>
      <c r="F198" s="212"/>
    </row>
    <row r="199" spans="1:10">
      <c r="A199" s="203"/>
      <c r="B199" s="183"/>
      <c r="C199" s="183"/>
      <c r="D199" s="25" t="s">
        <v>116</v>
      </c>
      <c r="E199" s="164"/>
      <c r="F199" s="212"/>
    </row>
    <row r="200" spans="1:10">
      <c r="A200" s="203">
        <v>5330.3</v>
      </c>
      <c r="B200" s="183">
        <v>4434.63</v>
      </c>
      <c r="C200" s="183">
        <v>6394.75</v>
      </c>
      <c r="D200" s="13" t="s">
        <v>160</v>
      </c>
      <c r="E200" s="159">
        <v>5494.5</v>
      </c>
      <c r="F200" s="210">
        <v>6000</v>
      </c>
      <c r="G200" s="222">
        <v>6000</v>
      </c>
    </row>
    <row r="201" spans="1:10">
      <c r="A201" s="183">
        <v>45.9</v>
      </c>
      <c r="B201" s="183">
        <v>21.84</v>
      </c>
      <c r="C201" s="183">
        <v>109</v>
      </c>
      <c r="D201" s="144" t="s">
        <v>64</v>
      </c>
      <c r="E201" s="159">
        <v>261.3</v>
      </c>
      <c r="F201" s="210">
        <v>250</v>
      </c>
      <c r="G201" s="222">
        <v>250</v>
      </c>
    </row>
    <row r="202" spans="1:10">
      <c r="A202" s="183">
        <v>751.82</v>
      </c>
      <c r="B202" s="183">
        <v>156.08000000000001</v>
      </c>
      <c r="C202" s="183">
        <v>473.84</v>
      </c>
      <c r="D202" s="144" t="s">
        <v>51</v>
      </c>
      <c r="E202" s="159">
        <v>169.32</v>
      </c>
      <c r="F202" s="210">
        <v>5500</v>
      </c>
      <c r="G202" s="222">
        <v>5500</v>
      </c>
      <c r="J202" s="67"/>
    </row>
    <row r="203" spans="1:10">
      <c r="A203" s="183">
        <v>2303.66</v>
      </c>
      <c r="B203" s="183">
        <v>1941.83</v>
      </c>
      <c r="C203" s="183">
        <v>2035.97</v>
      </c>
      <c r="D203" s="144" t="s">
        <v>106</v>
      </c>
      <c r="E203" s="159">
        <v>2122.77</v>
      </c>
      <c r="F203" s="210">
        <v>2000</v>
      </c>
      <c r="G203" s="222">
        <v>2000</v>
      </c>
    </row>
    <row r="204" spans="1:10">
      <c r="A204" s="183">
        <v>361.69</v>
      </c>
      <c r="B204" s="183">
        <v>1586.4</v>
      </c>
      <c r="C204" s="183">
        <v>3137.41</v>
      </c>
      <c r="D204" s="144" t="s">
        <v>117</v>
      </c>
      <c r="E204" s="159">
        <v>1712.96</v>
      </c>
      <c r="F204" s="210">
        <v>3000</v>
      </c>
      <c r="G204" s="222">
        <v>3000</v>
      </c>
    </row>
    <row r="205" spans="1:10">
      <c r="A205" s="183">
        <v>699.72</v>
      </c>
      <c r="B205" s="183">
        <v>0</v>
      </c>
      <c r="C205" s="183"/>
      <c r="D205" s="144" t="s">
        <v>118</v>
      </c>
      <c r="E205" s="159"/>
      <c r="F205" s="210"/>
      <c r="G205" s="222"/>
    </row>
    <row r="206" spans="1:10">
      <c r="A206" s="183">
        <v>625</v>
      </c>
      <c r="B206" s="183">
        <v>0</v>
      </c>
      <c r="C206" s="183"/>
      <c r="D206" s="144" t="s">
        <v>119</v>
      </c>
      <c r="E206" s="159"/>
      <c r="F206" s="210"/>
      <c r="G206" s="222"/>
    </row>
    <row r="207" spans="1:10">
      <c r="A207" s="183">
        <v>1481.02</v>
      </c>
      <c r="B207" s="183">
        <v>1386.76</v>
      </c>
      <c r="C207" s="183">
        <v>874.12</v>
      </c>
      <c r="D207" s="144" t="s">
        <v>61</v>
      </c>
      <c r="E207" s="159">
        <v>1003.7</v>
      </c>
      <c r="F207" s="210">
        <v>1500</v>
      </c>
      <c r="G207" s="222">
        <v>1500</v>
      </c>
    </row>
    <row r="208" spans="1:10">
      <c r="A208" s="183">
        <v>1098.75</v>
      </c>
      <c r="B208" s="183">
        <v>1813.08</v>
      </c>
      <c r="C208" s="183">
        <v>1759</v>
      </c>
      <c r="D208" s="144" t="s">
        <v>62</v>
      </c>
      <c r="E208" s="159">
        <v>1961.75</v>
      </c>
      <c r="F208" s="210">
        <v>2000</v>
      </c>
      <c r="G208" s="222">
        <v>2000</v>
      </c>
    </row>
    <row r="209" spans="1:11">
      <c r="A209" s="183">
        <v>1775</v>
      </c>
      <c r="B209" s="183">
        <v>0</v>
      </c>
      <c r="C209" s="183"/>
      <c r="D209" s="144" t="s">
        <v>120</v>
      </c>
      <c r="E209" s="159"/>
      <c r="F209" s="210"/>
      <c r="G209" s="222"/>
    </row>
    <row r="210" spans="1:11">
      <c r="A210" s="183">
        <v>64187.02</v>
      </c>
      <c r="B210" s="183">
        <v>81151.12</v>
      </c>
      <c r="C210" s="183">
        <v>191141.85</v>
      </c>
      <c r="D210" s="144" t="s">
        <v>122</v>
      </c>
      <c r="E210" s="159">
        <v>158627.34</v>
      </c>
      <c r="F210" s="210">
        <v>200000</v>
      </c>
      <c r="G210" s="222">
        <v>168518</v>
      </c>
    </row>
    <row r="211" spans="1:11">
      <c r="A211" s="183">
        <v>735.37</v>
      </c>
      <c r="B211" s="183"/>
      <c r="C211" s="183"/>
      <c r="D211" s="144" t="s">
        <v>5</v>
      </c>
      <c r="E211" s="159">
        <v>-4112.3500000000004</v>
      </c>
      <c r="F211" s="210"/>
      <c r="G211" s="222"/>
    </row>
    <row r="212" spans="1:11">
      <c r="A212" s="203">
        <v>1235</v>
      </c>
      <c r="B212" s="183">
        <v>2872.99</v>
      </c>
      <c r="C212" s="183">
        <v>542.58000000000004</v>
      </c>
      <c r="D212" s="13" t="s">
        <v>175</v>
      </c>
      <c r="E212" s="159">
        <v>3793.93</v>
      </c>
      <c r="F212" s="210">
        <v>2000</v>
      </c>
      <c r="G212" s="222">
        <v>2000</v>
      </c>
    </row>
    <row r="213" spans="1:11">
      <c r="A213" s="203">
        <v>1315.54</v>
      </c>
      <c r="B213" s="183">
        <v>3161.5</v>
      </c>
      <c r="C213" s="183">
        <v>2311</v>
      </c>
      <c r="D213" s="13" t="s">
        <v>164</v>
      </c>
      <c r="E213" s="159">
        <v>4449.16</v>
      </c>
      <c r="F213" s="210">
        <v>2000</v>
      </c>
      <c r="G213" s="222">
        <v>2000</v>
      </c>
    </row>
    <row r="214" spans="1:11">
      <c r="A214" s="203"/>
      <c r="B214" s="183">
        <v>10300</v>
      </c>
      <c r="C214" s="183">
        <v>2400</v>
      </c>
      <c r="D214" s="13" t="s">
        <v>124</v>
      </c>
      <c r="E214" s="159"/>
      <c r="F214" s="210">
        <v>1000</v>
      </c>
      <c r="G214" s="222">
        <v>1000</v>
      </c>
    </row>
    <row r="215" spans="1:11">
      <c r="A215" s="203"/>
      <c r="B215" s="183">
        <v>11519.63</v>
      </c>
      <c r="C215" s="183"/>
      <c r="D215" s="13" t="s">
        <v>125</v>
      </c>
      <c r="E215" s="159"/>
      <c r="F215" s="210"/>
      <c r="K215">
        <v>70865</v>
      </c>
    </row>
    <row r="216" spans="1:11">
      <c r="A216" s="203"/>
      <c r="B216" s="183">
        <v>39.659999999999997</v>
      </c>
      <c r="C216" s="183">
        <v>76.19</v>
      </c>
      <c r="D216" s="13" t="s">
        <v>126</v>
      </c>
      <c r="E216" s="159">
        <v>82.05</v>
      </c>
      <c r="F216" s="210"/>
      <c r="K216">
        <v>115200</v>
      </c>
    </row>
    <row r="217" spans="1:11">
      <c r="A217" s="185">
        <f>SUM(A200:A213)</f>
        <v>81945.789999999994</v>
      </c>
      <c r="B217" s="185">
        <f>SUM(B200:B216)</f>
        <v>120385.52</v>
      </c>
      <c r="C217" s="185">
        <f>SUM(C200:C216)</f>
        <v>211255.71</v>
      </c>
      <c r="D217" s="142" t="s">
        <v>38</v>
      </c>
      <c r="E217" s="165">
        <f>SUM(E200:E216)</f>
        <v>175566.42999999996</v>
      </c>
      <c r="F217" s="211">
        <f>SUM(F200:F216)</f>
        <v>225250</v>
      </c>
      <c r="G217" s="131">
        <f>SUM(G200:G216)</f>
        <v>193768</v>
      </c>
      <c r="K217">
        <v>2350</v>
      </c>
    </row>
    <row r="218" spans="1:11">
      <c r="A218" s="205"/>
      <c r="B218" s="198"/>
      <c r="C218" s="198"/>
      <c r="D218" s="150"/>
      <c r="E218" s="173"/>
      <c r="F218" s="212"/>
      <c r="K218">
        <v>14000</v>
      </c>
    </row>
    <row r="219" spans="1:11">
      <c r="A219" s="203"/>
      <c r="B219" s="183"/>
      <c r="C219" s="183"/>
      <c r="D219" s="25" t="s">
        <v>127</v>
      </c>
      <c r="E219" s="164"/>
      <c r="F219" s="212"/>
      <c r="K219">
        <v>14107</v>
      </c>
    </row>
    <row r="220" spans="1:11">
      <c r="A220" s="203">
        <v>32908</v>
      </c>
      <c r="B220" s="183">
        <v>44681.35</v>
      </c>
      <c r="C220" s="183">
        <v>43373.43</v>
      </c>
      <c r="D220" s="151" t="s">
        <v>224</v>
      </c>
      <c r="E220" s="159">
        <v>64755.57</v>
      </c>
      <c r="F220" s="210">
        <v>70000</v>
      </c>
      <c r="G220" s="222">
        <v>70000</v>
      </c>
      <c r="K220">
        <v>5000</v>
      </c>
    </row>
    <row r="221" spans="1:11">
      <c r="A221" s="183">
        <v>2048.0300000000002</v>
      </c>
      <c r="B221" s="183">
        <v>2335.73</v>
      </c>
      <c r="C221" s="183">
        <v>1676.25</v>
      </c>
      <c r="D221" s="144" t="s">
        <v>69</v>
      </c>
      <c r="E221" s="159">
        <v>3387</v>
      </c>
      <c r="F221" s="210">
        <v>5000</v>
      </c>
      <c r="G221" s="222">
        <v>5000</v>
      </c>
      <c r="K221">
        <v>218000</v>
      </c>
    </row>
    <row r="222" spans="1:11">
      <c r="A222" s="183">
        <v>732.5</v>
      </c>
      <c r="B222" s="183">
        <v>0</v>
      </c>
      <c r="C222" s="183"/>
      <c r="D222" s="144" t="s">
        <v>62</v>
      </c>
      <c r="E222" s="159"/>
      <c r="F222" s="210">
        <v>850</v>
      </c>
      <c r="G222" s="222">
        <v>850</v>
      </c>
      <c r="K222">
        <f>SUM(K215:K221)</f>
        <v>439522</v>
      </c>
    </row>
    <row r="223" spans="1:11">
      <c r="A223" s="183">
        <v>490.65</v>
      </c>
      <c r="B223" s="183">
        <v>619.28</v>
      </c>
      <c r="C223" s="183">
        <v>771.75</v>
      </c>
      <c r="D223" s="144" t="s">
        <v>61</v>
      </c>
      <c r="E223" s="159">
        <v>872.84</v>
      </c>
      <c r="F223" s="210">
        <v>1500</v>
      </c>
      <c r="G223" s="222">
        <v>1500</v>
      </c>
    </row>
    <row r="224" spans="1:11">
      <c r="A224" s="183">
        <v>0</v>
      </c>
      <c r="B224" s="183">
        <v>31.32</v>
      </c>
      <c r="C224" s="183"/>
      <c r="D224" s="144" t="s">
        <v>64</v>
      </c>
      <c r="E224" s="159"/>
      <c r="F224" s="210"/>
      <c r="G224" s="222"/>
    </row>
    <row r="225" spans="1:8">
      <c r="A225" s="183">
        <v>5091.4799999999996</v>
      </c>
      <c r="B225" s="183">
        <v>13906.9</v>
      </c>
      <c r="C225" s="183">
        <v>9767.99</v>
      </c>
      <c r="D225" s="144" t="s">
        <v>223</v>
      </c>
      <c r="E225" s="159">
        <v>13958.98</v>
      </c>
      <c r="F225" s="210">
        <v>12000</v>
      </c>
      <c r="G225" s="222">
        <v>12000</v>
      </c>
    </row>
    <row r="226" spans="1:8">
      <c r="A226" s="183"/>
      <c r="B226" s="183"/>
      <c r="C226" s="183">
        <v>7012.6</v>
      </c>
      <c r="D226" s="144" t="s">
        <v>165</v>
      </c>
      <c r="E226" s="159">
        <v>5637.79</v>
      </c>
      <c r="F226" s="210"/>
      <c r="G226" s="222"/>
    </row>
    <row r="227" spans="1:8">
      <c r="A227" s="203">
        <v>596.48</v>
      </c>
      <c r="B227" s="183">
        <v>867.75</v>
      </c>
      <c r="C227" s="183">
        <v>688.06</v>
      </c>
      <c r="D227" s="13" t="s">
        <v>123</v>
      </c>
      <c r="E227" s="159">
        <v>662.46</v>
      </c>
      <c r="F227" s="210">
        <v>1500</v>
      </c>
      <c r="G227" s="222">
        <v>1500</v>
      </c>
    </row>
    <row r="228" spans="1:8">
      <c r="A228" s="203"/>
      <c r="B228" s="183"/>
      <c r="C228" s="190">
        <v>27.56</v>
      </c>
      <c r="D228" s="152" t="s">
        <v>51</v>
      </c>
      <c r="E228" s="169"/>
      <c r="F228" s="210"/>
    </row>
    <row r="229" spans="1:8">
      <c r="A229" s="203">
        <v>828</v>
      </c>
      <c r="B229" s="183"/>
      <c r="C229" s="183"/>
      <c r="D229" s="226" t="s">
        <v>130</v>
      </c>
      <c r="E229" s="159"/>
      <c r="F229" s="210"/>
    </row>
    <row r="230" spans="1:8">
      <c r="A230" s="207">
        <f>SUM(A220:A229)</f>
        <v>42695.140000000007</v>
      </c>
      <c r="B230" s="185">
        <f>SUM(B220:B229)</f>
        <v>62442.33</v>
      </c>
      <c r="C230" s="185">
        <f>SUM(C220:C229)</f>
        <v>63317.639999999992</v>
      </c>
      <c r="D230" s="15" t="s">
        <v>38</v>
      </c>
      <c r="E230" s="160">
        <f>SUM(E220:E229)</f>
        <v>89274.64</v>
      </c>
      <c r="F230" s="211">
        <f>SUM(F220:F229)</f>
        <v>90850</v>
      </c>
      <c r="G230" s="131">
        <v>90850</v>
      </c>
      <c r="H230" s="11">
        <v>649672</v>
      </c>
    </row>
    <row r="231" spans="1:8" s="46" customFormat="1">
      <c r="A231" s="230"/>
      <c r="B231" s="186"/>
      <c r="C231" s="186"/>
      <c r="D231" s="75"/>
      <c r="E231" s="161"/>
      <c r="F231" s="215"/>
      <c r="G231" s="133"/>
      <c r="H231" s="242"/>
    </row>
    <row r="232" spans="1:8" s="46" customFormat="1">
      <c r="A232" s="230"/>
      <c r="B232" s="186"/>
      <c r="C232" s="186"/>
      <c r="D232" s="75"/>
      <c r="E232" s="161"/>
      <c r="F232" s="215"/>
      <c r="G232" s="133"/>
      <c r="H232" s="242"/>
    </row>
    <row r="233" spans="1:8" s="46" customFormat="1">
      <c r="A233" s="230"/>
      <c r="B233" s="186"/>
      <c r="C233" s="186"/>
      <c r="D233" s="75"/>
      <c r="E233" s="161"/>
      <c r="F233" s="215"/>
      <c r="G233" s="133"/>
      <c r="H233" s="242"/>
    </row>
    <row r="234" spans="1:8">
      <c r="A234" s="187" t="s">
        <v>2</v>
      </c>
      <c r="B234" s="187" t="s">
        <v>149</v>
      </c>
      <c r="C234" s="187" t="s">
        <v>203</v>
      </c>
      <c r="D234" s="145" t="s">
        <v>41</v>
      </c>
      <c r="E234" s="260" t="s">
        <v>231</v>
      </c>
      <c r="F234" s="214" t="s">
        <v>153</v>
      </c>
      <c r="G234" s="236" t="s">
        <v>202</v>
      </c>
    </row>
    <row r="235" spans="1:8">
      <c r="A235" s="194"/>
      <c r="B235" s="194"/>
      <c r="C235" s="200"/>
      <c r="D235" s="25" t="s">
        <v>135</v>
      </c>
      <c r="E235" s="171"/>
      <c r="F235" s="217"/>
    </row>
    <row r="236" spans="1:8">
      <c r="A236" s="208"/>
      <c r="B236" s="200"/>
      <c r="C236" s="186"/>
      <c r="D236" s="16"/>
      <c r="E236" s="161"/>
      <c r="F236" s="212"/>
    </row>
    <row r="237" spans="1:8">
      <c r="A237" s="203">
        <v>5000</v>
      </c>
      <c r="B237" s="186">
        <v>5000</v>
      </c>
      <c r="C237" s="186">
        <v>5000</v>
      </c>
      <c r="D237" s="25" t="s">
        <v>136</v>
      </c>
      <c r="E237" s="162"/>
      <c r="F237" s="213">
        <v>5000</v>
      </c>
      <c r="G237" s="246">
        <v>5000</v>
      </c>
    </row>
    <row r="238" spans="1:8">
      <c r="A238" s="203"/>
      <c r="B238" s="186"/>
      <c r="C238" s="186"/>
      <c r="D238" s="16"/>
      <c r="E238" s="161"/>
      <c r="F238" s="215"/>
    </row>
    <row r="239" spans="1:8">
      <c r="A239" s="203">
        <v>5000</v>
      </c>
      <c r="B239" s="186">
        <v>5000</v>
      </c>
      <c r="C239" s="186">
        <v>5000</v>
      </c>
      <c r="D239" s="25" t="s">
        <v>137</v>
      </c>
      <c r="E239" s="162"/>
      <c r="F239" s="213">
        <v>5000</v>
      </c>
      <c r="G239" s="246">
        <v>5000</v>
      </c>
    </row>
    <row r="240" spans="1:8">
      <c r="A240" s="203"/>
      <c r="B240" s="183"/>
      <c r="C240" s="183"/>
      <c r="D240" s="16" t="s">
        <v>0</v>
      </c>
      <c r="E240" s="161"/>
      <c r="F240" s="215"/>
    </row>
    <row r="241" spans="1:7">
      <c r="A241" s="203">
        <v>23850</v>
      </c>
      <c r="B241" s="186">
        <v>5000</v>
      </c>
      <c r="C241" s="186">
        <v>5000</v>
      </c>
      <c r="D241" s="25" t="s">
        <v>138</v>
      </c>
      <c r="E241" s="162"/>
      <c r="F241" s="213">
        <v>5000</v>
      </c>
      <c r="G241" s="246">
        <v>5000</v>
      </c>
    </row>
    <row r="242" spans="1:7">
      <c r="A242" s="203"/>
      <c r="B242" s="186"/>
      <c r="C242" s="186"/>
      <c r="D242" s="253"/>
      <c r="E242" s="161"/>
      <c r="F242" s="215"/>
      <c r="G242" s="254"/>
    </row>
    <row r="243" spans="1:7">
      <c r="A243" s="203"/>
      <c r="B243" s="186"/>
      <c r="C243" s="186"/>
      <c r="D243" s="15" t="s">
        <v>38</v>
      </c>
      <c r="E243" s="160"/>
      <c r="F243" s="211">
        <v>15000</v>
      </c>
      <c r="G243" s="255">
        <v>1500</v>
      </c>
    </row>
    <row r="244" spans="1:7">
      <c r="A244" s="204"/>
      <c r="B244" s="183"/>
      <c r="C244" s="183"/>
      <c r="D244" s="146"/>
      <c r="E244" s="163"/>
      <c r="F244" s="212"/>
    </row>
    <row r="245" spans="1:7">
      <c r="A245" s="196"/>
      <c r="B245" s="196">
        <f>SUM(B241,B239,B237,B196,B230,B217,B185,B161,B150,B133,B92,B86,B63,B56,)</f>
        <v>481145.61</v>
      </c>
      <c r="C245" s="196">
        <v>362293.45</v>
      </c>
      <c r="D245" s="88" t="s">
        <v>225</v>
      </c>
      <c r="E245" s="177">
        <f>SUM(E56, E63, E86, E92, E133, E150, E161, E167, E185, E196, E217, E230, E243)</f>
        <v>644382.98999999987</v>
      </c>
      <c r="F245" s="219">
        <f>SUM(F56, F63, F66, F86, F92, F133, F150, F161, F167, F185, F196, F217, F230, F243)</f>
        <v>639294</v>
      </c>
      <c r="G245" s="131">
        <f>SUM(G56, G63, G86, G92, G133, G150, G161, G167, G185, G196, G217, G230, G243)</f>
        <v>615940</v>
      </c>
    </row>
    <row r="246" spans="1:7">
      <c r="A246" s="186"/>
      <c r="B246" s="186"/>
      <c r="C246" s="186"/>
      <c r="D246" s="75"/>
      <c r="E246" s="161"/>
      <c r="F246" s="212"/>
    </row>
    <row r="247" spans="1:7">
      <c r="A247" s="203"/>
      <c r="B247" s="198"/>
      <c r="C247" s="198"/>
      <c r="D247" s="156" t="s">
        <v>140</v>
      </c>
      <c r="E247" s="178"/>
      <c r="F247" s="212"/>
    </row>
    <row r="248" spans="1:7">
      <c r="A248" s="203"/>
      <c r="B248" s="198"/>
      <c r="C248" s="198"/>
      <c r="D248" s="150" t="s">
        <v>141</v>
      </c>
      <c r="E248" s="173"/>
      <c r="F248" s="212"/>
    </row>
    <row r="249" spans="1:7">
      <c r="A249" s="203"/>
      <c r="B249" s="198"/>
      <c r="C249" s="198"/>
      <c r="D249" s="150" t="s">
        <v>142</v>
      </c>
      <c r="E249" s="173"/>
      <c r="F249" s="212"/>
    </row>
    <row r="250" spans="1:7">
      <c r="A250" s="203"/>
      <c r="B250" s="198"/>
      <c r="C250" s="198"/>
      <c r="D250" s="150" t="s">
        <v>143</v>
      </c>
      <c r="E250" s="173"/>
      <c r="F250" s="212"/>
    </row>
    <row r="251" spans="1:7">
      <c r="A251" s="203"/>
      <c r="B251" s="198"/>
      <c r="C251" s="198"/>
      <c r="D251" s="150" t="s">
        <v>144</v>
      </c>
      <c r="E251" s="173"/>
      <c r="F251" s="212"/>
    </row>
    <row r="252" spans="1:7">
      <c r="A252" s="203"/>
      <c r="B252" s="198"/>
      <c r="C252" s="198"/>
      <c r="D252" s="150" t="s">
        <v>145</v>
      </c>
      <c r="E252" s="173"/>
      <c r="F252" s="212"/>
    </row>
    <row r="253" spans="1:7">
      <c r="A253" s="203"/>
      <c r="B253" s="198"/>
      <c r="C253" s="198"/>
      <c r="D253" s="150" t="s">
        <v>146</v>
      </c>
      <c r="E253" s="173"/>
      <c r="F253" s="212"/>
    </row>
    <row r="254" spans="1:7">
      <c r="A254" s="203"/>
      <c r="B254" s="198"/>
      <c r="C254" s="198"/>
      <c r="D254" s="150" t="s">
        <v>147</v>
      </c>
      <c r="E254" s="173"/>
      <c r="F254" s="212"/>
    </row>
    <row r="255" spans="1:7">
      <c r="A255" s="205"/>
      <c r="B255" s="198"/>
      <c r="C255" s="198"/>
      <c r="D255" s="150" t="s">
        <v>148</v>
      </c>
      <c r="E255" s="173"/>
      <c r="F255" s="212"/>
    </row>
    <row r="256" spans="1:7">
      <c r="A256" s="205"/>
      <c r="B256" s="198"/>
      <c r="C256" s="198"/>
      <c r="D256" s="157" t="s">
        <v>178</v>
      </c>
      <c r="E256" s="179"/>
      <c r="F256" s="212"/>
    </row>
    <row r="257" spans="1:30">
      <c r="A257" s="205"/>
      <c r="B257" s="198"/>
      <c r="C257" s="198"/>
      <c r="D257" s="157" t="s">
        <v>179</v>
      </c>
      <c r="E257" s="179"/>
      <c r="F257" s="212"/>
    </row>
    <row r="258" spans="1:30">
      <c r="A258" s="205"/>
      <c r="B258" s="198"/>
      <c r="C258" s="198"/>
      <c r="D258" s="157" t="s">
        <v>180</v>
      </c>
      <c r="E258" s="179"/>
      <c r="F258" s="212"/>
      <c r="I258" s="70"/>
    </row>
    <row r="259" spans="1:30" s="1" customFormat="1">
      <c r="A259" s="205"/>
      <c r="B259" s="198"/>
      <c r="C259" s="198"/>
      <c r="D259" s="157" t="s">
        <v>177</v>
      </c>
      <c r="E259" s="179"/>
      <c r="F259" s="212"/>
      <c r="G259" s="233"/>
      <c r="H259" s="244"/>
      <c r="I259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</row>
    <row r="260" spans="1:30">
      <c r="A260" s="205"/>
      <c r="B260" s="198"/>
      <c r="C260" s="198"/>
      <c r="D260" s="157" t="s">
        <v>230</v>
      </c>
      <c r="E260" s="173"/>
      <c r="F260" s="222"/>
    </row>
    <row r="261" spans="1:30">
      <c r="E261" s="180"/>
      <c r="F261" s="223"/>
      <c r="G261" s="239"/>
    </row>
    <row r="262" spans="1:30">
      <c r="E262" s="180"/>
      <c r="F262" s="223"/>
      <c r="G262" s="239"/>
    </row>
    <row r="263" spans="1:30">
      <c r="E263" s="180"/>
      <c r="F263" s="223"/>
      <c r="G263" s="239"/>
    </row>
    <row r="264" spans="1:30">
      <c r="E264" s="180"/>
      <c r="F264" s="223"/>
      <c r="G264" s="239"/>
    </row>
    <row r="265" spans="1:30">
      <c r="E265" s="180"/>
      <c r="F265" s="223"/>
      <c r="G265" s="239"/>
    </row>
    <row r="266" spans="1:30">
      <c r="E266" s="180"/>
      <c r="F266" s="223"/>
      <c r="G266" s="239"/>
    </row>
    <row r="267" spans="1:30">
      <c r="E267" s="180"/>
      <c r="F267" s="223"/>
      <c r="G267" s="239"/>
    </row>
    <row r="268" spans="1:30">
      <c r="E268" s="180"/>
      <c r="F268" s="223"/>
      <c r="G268" s="239"/>
    </row>
    <row r="269" spans="1:30">
      <c r="E269" s="180"/>
      <c r="F269" s="223"/>
      <c r="G269" s="239"/>
    </row>
    <row r="270" spans="1:30">
      <c r="E270" s="180"/>
      <c r="F270" s="223"/>
      <c r="G270" s="239"/>
    </row>
    <row r="271" spans="1:30">
      <c r="E271" s="180"/>
      <c r="F271" s="223"/>
      <c r="G271" s="239"/>
    </row>
    <row r="272" spans="1:30">
      <c r="E272" s="180"/>
      <c r="F272" s="223"/>
      <c r="G272" s="239"/>
    </row>
    <row r="273" spans="5:7">
      <c r="E273" s="180"/>
      <c r="F273" s="223"/>
      <c r="G273" s="239"/>
    </row>
    <row r="274" spans="5:7">
      <c r="E274" s="180"/>
      <c r="F274" s="223"/>
      <c r="G274" s="239"/>
    </row>
    <row r="275" spans="5:7">
      <c r="E275" s="180"/>
      <c r="F275" s="223"/>
      <c r="G275" s="239"/>
    </row>
    <row r="276" spans="5:7">
      <c r="E276" s="180"/>
      <c r="F276" s="223"/>
      <c r="G276" s="239"/>
    </row>
    <row r="277" spans="5:7">
      <c r="E277" s="180"/>
      <c r="F277" s="223"/>
      <c r="G277" s="239"/>
    </row>
    <row r="278" spans="5:7">
      <c r="E278" s="180"/>
      <c r="F278" s="223"/>
      <c r="G278" s="239"/>
    </row>
    <row r="279" spans="5:7">
      <c r="E279" s="180"/>
      <c r="F279" s="223"/>
      <c r="G279" s="239"/>
    </row>
    <row r="280" spans="5:7">
      <c r="E280" s="180"/>
      <c r="F280" s="223"/>
      <c r="G280" s="239"/>
    </row>
    <row r="281" spans="5:7">
      <c r="E281" s="180"/>
      <c r="F281" s="223"/>
      <c r="G281" s="239"/>
    </row>
    <row r="282" spans="5:7">
      <c r="E282" s="180"/>
      <c r="F282" s="223"/>
      <c r="G282" s="239"/>
    </row>
    <row r="283" spans="5:7">
      <c r="E283" s="180"/>
      <c r="F283" s="223"/>
      <c r="G283" s="239"/>
    </row>
    <row r="284" spans="5:7">
      <c r="E284" s="180"/>
      <c r="F284" s="223"/>
      <c r="G284" s="239"/>
    </row>
    <row r="285" spans="5:7">
      <c r="E285" s="180"/>
      <c r="F285" s="223"/>
      <c r="G285" s="239"/>
    </row>
    <row r="286" spans="5:7">
      <c r="E286" s="180"/>
      <c r="F286" s="223"/>
      <c r="G286" s="239"/>
    </row>
    <row r="287" spans="5:7">
      <c r="E287" s="180"/>
      <c r="G287" s="239"/>
    </row>
    <row r="288" spans="5:7">
      <c r="E288" s="180"/>
      <c r="G288" s="238"/>
    </row>
    <row r="289" spans="5:5">
      <c r="E289" s="180"/>
    </row>
    <row r="290" spans="5:5">
      <c r="E290" s="180"/>
    </row>
    <row r="291" spans="5:5">
      <c r="E291" s="180"/>
    </row>
    <row r="292" spans="5:5">
      <c r="E292" s="180"/>
    </row>
    <row r="293" spans="5:5">
      <c r="E293" s="180"/>
    </row>
    <row r="294" spans="5:5">
      <c r="E294" s="180"/>
    </row>
    <row r="295" spans="5:5">
      <c r="E295" s="180"/>
    </row>
    <row r="296" spans="5:5">
      <c r="E296" s="180"/>
    </row>
    <row r="297" spans="5:5">
      <c r="E297" s="180"/>
    </row>
    <row r="298" spans="5:5">
      <c r="E298" s="180"/>
    </row>
    <row r="299" spans="5:5">
      <c r="E299" s="180"/>
    </row>
    <row r="300" spans="5:5">
      <c r="E300" s="180"/>
    </row>
    <row r="301" spans="5:5">
      <c r="E301" s="180"/>
    </row>
    <row r="302" spans="5:5">
      <c r="E302" s="180"/>
    </row>
    <row r="303" spans="5:5">
      <c r="E303" s="180"/>
    </row>
    <row r="304" spans="5:5">
      <c r="E304" s="180"/>
    </row>
    <row r="305" spans="5:5">
      <c r="E305" s="180"/>
    </row>
    <row r="306" spans="5:5">
      <c r="E306" s="180"/>
    </row>
    <row r="307" spans="5:5">
      <c r="E307" s="180"/>
    </row>
    <row r="308" spans="5:5">
      <c r="E308" s="180"/>
    </row>
    <row r="309" spans="5:5">
      <c r="E309" s="180"/>
    </row>
    <row r="310" spans="5:5">
      <c r="E310" s="180"/>
    </row>
    <row r="311" spans="5:5">
      <c r="E311" s="180"/>
    </row>
    <row r="312" spans="5:5">
      <c r="E312" s="180"/>
    </row>
    <row r="313" spans="5:5">
      <c r="E313" s="180"/>
    </row>
  </sheetData>
  <printOptions gridLines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2"/>
  <sheetViews>
    <sheetView workbookViewId="0">
      <selection activeCell="B18" sqref="B18"/>
    </sheetView>
  </sheetViews>
  <sheetFormatPr defaultRowHeight="15"/>
  <cols>
    <col min="1" max="1" width="14.5703125" style="275" customWidth="1"/>
    <col min="2" max="2" width="30.85546875" style="127" customWidth="1"/>
    <col min="3" max="3" width="15.85546875" style="288" customWidth="1"/>
    <col min="4" max="4" width="11" style="137" bestFit="1" customWidth="1"/>
    <col min="5" max="5" width="14.5703125" style="233" customWidth="1"/>
    <col min="6" max="16384" width="9.140625" style="127"/>
  </cols>
  <sheetData>
    <row r="1" spans="1:5">
      <c r="A1" s="42" t="s">
        <v>184</v>
      </c>
      <c r="B1" s="262" t="s">
        <v>3</v>
      </c>
      <c r="C1" s="263" t="s">
        <v>232</v>
      </c>
      <c r="D1" s="264" t="s">
        <v>153</v>
      </c>
      <c r="E1" s="232" t="s">
        <v>198</v>
      </c>
    </row>
    <row r="2" spans="1:5">
      <c r="A2" s="4">
        <v>804.75</v>
      </c>
      <c r="B2" s="265" t="s">
        <v>4</v>
      </c>
      <c r="C2" s="266">
        <v>607.75</v>
      </c>
      <c r="D2" s="267">
        <v>600</v>
      </c>
      <c r="E2" s="233">
        <v>600</v>
      </c>
    </row>
    <row r="3" spans="1:5">
      <c r="A3" s="6"/>
      <c r="B3" s="265" t="s">
        <v>6</v>
      </c>
      <c r="C3" s="266"/>
      <c r="D3" s="267">
        <v>60000</v>
      </c>
    </row>
    <row r="4" spans="1:5">
      <c r="A4" s="4">
        <v>1363421</v>
      </c>
      <c r="B4" s="265" t="s">
        <v>7</v>
      </c>
      <c r="C4" s="268"/>
      <c r="D4" s="267"/>
    </row>
    <row r="5" spans="1:5">
      <c r="A5" s="4"/>
      <c r="B5" s="265" t="s">
        <v>200</v>
      </c>
      <c r="C5" s="266">
        <v>22</v>
      </c>
      <c r="D5" s="267"/>
    </row>
    <row r="6" spans="1:5">
      <c r="A6" s="4">
        <v>870</v>
      </c>
      <c r="B6" s="265" t="s">
        <v>8</v>
      </c>
      <c r="C6" s="266">
        <v>710.08</v>
      </c>
      <c r="D6" s="267">
        <v>500</v>
      </c>
      <c r="E6" s="233">
        <v>500</v>
      </c>
    </row>
    <row r="7" spans="1:5">
      <c r="A7" s="4">
        <v>20</v>
      </c>
      <c r="B7" s="265" t="s">
        <v>9</v>
      </c>
      <c r="C7" s="266">
        <v>20</v>
      </c>
      <c r="D7" s="267"/>
    </row>
    <row r="8" spans="1:5">
      <c r="A8" s="4">
        <v>60</v>
      </c>
      <c r="B8" s="265" t="s">
        <v>10</v>
      </c>
      <c r="C8" s="266">
        <v>50</v>
      </c>
      <c r="D8" s="267"/>
    </row>
    <row r="9" spans="1:5">
      <c r="A9" s="4">
        <v>40.83</v>
      </c>
      <c r="B9" s="265" t="s">
        <v>11</v>
      </c>
      <c r="C9" s="266">
        <v>666.24</v>
      </c>
      <c r="D9" s="267">
        <v>500</v>
      </c>
      <c r="E9" s="233">
        <v>500</v>
      </c>
    </row>
    <row r="10" spans="1:5">
      <c r="A10" s="4">
        <v>1027.07</v>
      </c>
      <c r="B10" s="265" t="s">
        <v>12</v>
      </c>
      <c r="C10" s="266">
        <v>381.92</v>
      </c>
      <c r="D10" s="267">
        <v>500</v>
      </c>
      <c r="E10" s="233">
        <v>500</v>
      </c>
    </row>
    <row r="11" spans="1:5">
      <c r="A11" s="4">
        <v>2010</v>
      </c>
      <c r="B11" s="265" t="s">
        <v>13</v>
      </c>
      <c r="C11" s="266">
        <v>2569.6</v>
      </c>
      <c r="D11" s="267">
        <v>500</v>
      </c>
      <c r="E11" s="233">
        <v>500</v>
      </c>
    </row>
    <row r="12" spans="1:5">
      <c r="A12" s="4">
        <v>6676.25</v>
      </c>
      <c r="B12" s="265" t="s">
        <v>14</v>
      </c>
      <c r="C12" s="266"/>
      <c r="D12" s="267">
        <v>7000</v>
      </c>
      <c r="E12" s="233">
        <v>7000</v>
      </c>
    </row>
    <row r="13" spans="1:5">
      <c r="A13" s="4">
        <v>60810</v>
      </c>
      <c r="B13" s="265" t="s">
        <v>15</v>
      </c>
      <c r="C13" s="266">
        <v>60810</v>
      </c>
      <c r="D13" s="267">
        <v>63645</v>
      </c>
      <c r="E13" s="233">
        <v>63645</v>
      </c>
    </row>
    <row r="14" spans="1:5">
      <c r="A14" s="4">
        <v>975</v>
      </c>
      <c r="B14" s="265" t="s">
        <v>16</v>
      </c>
      <c r="C14" s="266">
        <v>750</v>
      </c>
      <c r="D14" s="267">
        <v>700</v>
      </c>
      <c r="E14" s="233">
        <v>700</v>
      </c>
    </row>
    <row r="15" spans="1:5">
      <c r="A15" s="4"/>
      <c r="B15" s="265" t="s">
        <v>199</v>
      </c>
      <c r="C15" s="266">
        <v>140</v>
      </c>
      <c r="D15" s="267"/>
    </row>
    <row r="16" spans="1:5">
      <c r="A16" s="4">
        <v>429.43</v>
      </c>
      <c r="B16" s="265" t="s">
        <v>18</v>
      </c>
      <c r="C16" s="266">
        <v>373.74</v>
      </c>
      <c r="D16" s="267">
        <v>250</v>
      </c>
      <c r="E16" s="233">
        <v>250</v>
      </c>
    </row>
    <row r="17" spans="1:11">
      <c r="A17" s="4">
        <v>249.54</v>
      </c>
      <c r="B17" s="265" t="s">
        <v>19</v>
      </c>
      <c r="C17" s="266">
        <v>201.55</v>
      </c>
      <c r="D17" s="267">
        <v>50</v>
      </c>
      <c r="E17" s="233">
        <v>50</v>
      </c>
    </row>
    <row r="18" spans="1:11">
      <c r="A18" s="4">
        <v>5349.49</v>
      </c>
      <c r="B18" s="265" t="s">
        <v>234</v>
      </c>
      <c r="C18" s="266">
        <v>4992.3100000000004</v>
      </c>
      <c r="D18" s="267">
        <v>5000</v>
      </c>
      <c r="E18" s="233">
        <v>5000</v>
      </c>
      <c r="K18" t="s">
        <v>0</v>
      </c>
    </row>
    <row r="19" spans="1:11">
      <c r="A19" s="4">
        <v>2429.08</v>
      </c>
      <c r="B19" s="265" t="s">
        <v>21</v>
      </c>
      <c r="C19" s="266">
        <v>2891</v>
      </c>
      <c r="D19" s="267">
        <v>3000</v>
      </c>
      <c r="E19" s="233">
        <v>3000</v>
      </c>
    </row>
    <row r="20" spans="1:11">
      <c r="A20" s="4">
        <v>5337.11</v>
      </c>
      <c r="B20" s="265" t="s">
        <v>185</v>
      </c>
      <c r="C20" s="266">
        <v>9464.8700000000008</v>
      </c>
      <c r="D20" s="267"/>
      <c r="E20" s="233">
        <v>6000</v>
      </c>
    </row>
    <row r="21" spans="1:11">
      <c r="A21" s="4"/>
      <c r="B21" s="265" t="s">
        <v>168</v>
      </c>
      <c r="C21" s="266">
        <v>18</v>
      </c>
      <c r="D21" s="267">
        <v>100</v>
      </c>
      <c r="E21" s="233">
        <v>100</v>
      </c>
    </row>
    <row r="22" spans="1:11">
      <c r="A22" s="4">
        <v>1021</v>
      </c>
      <c r="B22" s="265" t="s">
        <v>22</v>
      </c>
      <c r="C22" s="266">
        <v>7452</v>
      </c>
      <c r="D22" s="267">
        <v>5000</v>
      </c>
      <c r="E22" s="233">
        <v>5000</v>
      </c>
    </row>
    <row r="23" spans="1:11">
      <c r="A23" s="4">
        <v>1027.01</v>
      </c>
      <c r="B23" s="265" t="s">
        <v>169</v>
      </c>
      <c r="C23" s="266">
        <v>908.28</v>
      </c>
      <c r="D23" s="267"/>
    </row>
    <row r="24" spans="1:11">
      <c r="A24" s="4">
        <v>1687.16</v>
      </c>
      <c r="B24" s="265" t="s">
        <v>23</v>
      </c>
      <c r="C24" s="266">
        <v>1690.34</v>
      </c>
      <c r="D24" s="267">
        <v>1500</v>
      </c>
      <c r="E24" s="233">
        <v>1500</v>
      </c>
    </row>
    <row r="25" spans="1:11">
      <c r="A25" s="4"/>
      <c r="B25" s="265" t="s">
        <v>204</v>
      </c>
      <c r="C25" s="266">
        <v>1750</v>
      </c>
      <c r="D25" s="267"/>
    </row>
    <row r="26" spans="1:11">
      <c r="A26" s="4"/>
      <c r="B26" s="265" t="s">
        <v>219</v>
      </c>
      <c r="C26" s="266">
        <v>4955.8599999999997</v>
      </c>
      <c r="D26" s="267"/>
    </row>
    <row r="27" spans="1:11">
      <c r="A27" s="4">
        <v>780.4</v>
      </c>
      <c r="B27" s="265" t="s">
        <v>24</v>
      </c>
      <c r="C27" s="266">
        <v>346</v>
      </c>
      <c r="D27" s="267"/>
    </row>
    <row r="28" spans="1:11">
      <c r="A28" s="4">
        <v>3278.45</v>
      </c>
      <c r="B28" s="265" t="s">
        <v>25</v>
      </c>
      <c r="C28" s="266">
        <v>1208.95</v>
      </c>
      <c r="D28" s="267">
        <v>2000</v>
      </c>
      <c r="E28" s="233">
        <v>1500</v>
      </c>
    </row>
    <row r="29" spans="1:11">
      <c r="A29" s="4">
        <v>1800</v>
      </c>
      <c r="B29" s="265" t="s">
        <v>26</v>
      </c>
      <c r="C29" s="266">
        <v>1800</v>
      </c>
      <c r="D29" s="267">
        <v>1500</v>
      </c>
      <c r="E29" s="233">
        <v>1500</v>
      </c>
    </row>
    <row r="30" spans="1:11">
      <c r="A30" s="4">
        <v>2604.81</v>
      </c>
      <c r="B30" s="265" t="s">
        <v>27</v>
      </c>
      <c r="C30" s="266">
        <v>3377.96</v>
      </c>
      <c r="D30" s="267">
        <v>2500</v>
      </c>
      <c r="E30" s="233">
        <v>2500</v>
      </c>
    </row>
    <row r="31" spans="1:11">
      <c r="A31" s="4"/>
      <c r="B31" s="265" t="s">
        <v>218</v>
      </c>
      <c r="C31" s="266">
        <v>200</v>
      </c>
      <c r="D31" s="267"/>
    </row>
    <row r="32" spans="1:11">
      <c r="A32" s="4">
        <v>48.71</v>
      </c>
      <c r="B32" s="265" t="s">
        <v>28</v>
      </c>
      <c r="C32" s="266">
        <v>49.89</v>
      </c>
      <c r="D32" s="267">
        <v>40</v>
      </c>
      <c r="E32" s="233">
        <v>40</v>
      </c>
    </row>
    <row r="33" spans="1:5">
      <c r="A33" s="4">
        <v>320</v>
      </c>
      <c r="B33" s="265" t="s">
        <v>29</v>
      </c>
      <c r="C33" s="266">
        <v>160</v>
      </c>
      <c r="D33" s="267">
        <v>150</v>
      </c>
      <c r="E33" s="233">
        <v>150</v>
      </c>
    </row>
    <row r="34" spans="1:5">
      <c r="A34" s="4">
        <v>111.53</v>
      </c>
      <c r="B34" s="265" t="s">
        <v>30</v>
      </c>
      <c r="C34" s="266">
        <v>13591.64</v>
      </c>
      <c r="D34" s="267">
        <v>400</v>
      </c>
      <c r="E34" s="233">
        <v>400</v>
      </c>
    </row>
    <row r="35" spans="1:5">
      <c r="A35" s="4"/>
      <c r="B35" s="265" t="s">
        <v>31</v>
      </c>
      <c r="C35" s="266">
        <v>839.7</v>
      </c>
      <c r="D35" s="267">
        <v>534</v>
      </c>
      <c r="E35" s="234">
        <v>500</v>
      </c>
    </row>
    <row r="36" spans="1:5">
      <c r="A36" s="4">
        <v>22623.65</v>
      </c>
      <c r="B36" s="265" t="s">
        <v>32</v>
      </c>
      <c r="C36" s="266">
        <v>3309.77</v>
      </c>
      <c r="D36" s="267">
        <v>18753</v>
      </c>
      <c r="E36" s="233">
        <v>22060</v>
      </c>
    </row>
    <row r="37" spans="1:5">
      <c r="A37" s="4">
        <v>2825127</v>
      </c>
      <c r="B37" s="265" t="s">
        <v>33</v>
      </c>
      <c r="C37" s="266">
        <v>1986063.1</v>
      </c>
      <c r="D37" s="267"/>
    </row>
    <row r="38" spans="1:5">
      <c r="A38" s="4">
        <v>960</v>
      </c>
      <c r="B38" s="265" t="s">
        <v>34</v>
      </c>
      <c r="C38" s="266">
        <v>1185</v>
      </c>
      <c r="D38" s="267">
        <v>500</v>
      </c>
      <c r="E38" s="233">
        <v>500</v>
      </c>
    </row>
    <row r="39" spans="1:5">
      <c r="A39" s="4">
        <v>102034.19</v>
      </c>
      <c r="B39" s="265" t="s">
        <v>35</v>
      </c>
      <c r="C39" s="266">
        <v>101604.17</v>
      </c>
      <c r="D39" s="267">
        <v>101604</v>
      </c>
      <c r="E39" s="233">
        <v>111000</v>
      </c>
    </row>
    <row r="40" spans="1:5">
      <c r="A40" s="4">
        <v>596</v>
      </c>
      <c r="B40" s="265" t="s">
        <v>36</v>
      </c>
      <c r="C40" s="266">
        <v>95</v>
      </c>
      <c r="D40" s="267">
        <v>300</v>
      </c>
      <c r="E40" s="233">
        <v>0</v>
      </c>
    </row>
    <row r="41" spans="1:5">
      <c r="A41" s="4">
        <v>150</v>
      </c>
      <c r="B41" s="265" t="s">
        <v>37</v>
      </c>
      <c r="C41" s="266"/>
      <c r="D41" s="267"/>
      <c r="E41" s="233">
        <v>0</v>
      </c>
    </row>
    <row r="42" spans="1:5">
      <c r="A42" s="5">
        <f>SUM(A2:A41)</f>
        <v>4414679.46</v>
      </c>
      <c r="B42" s="269" t="s">
        <v>38</v>
      </c>
      <c r="C42" s="270">
        <f>SUM(C2:C41)</f>
        <v>2215256.7200000002</v>
      </c>
      <c r="D42" s="271">
        <f>SUM(D2:D41)</f>
        <v>277126</v>
      </c>
      <c r="E42" s="131">
        <f>SUM(E2:E41)</f>
        <v>234995</v>
      </c>
    </row>
    <row r="43" spans="1:5" s="275" customFormat="1">
      <c r="A43" s="8"/>
      <c r="B43" s="272"/>
      <c r="C43" s="273"/>
      <c r="D43" s="274"/>
      <c r="E43" s="133"/>
    </row>
    <row r="44" spans="1:5">
      <c r="A44" s="8"/>
      <c r="B44" s="276" t="s">
        <v>39</v>
      </c>
      <c r="C44" s="277"/>
      <c r="D44" s="278">
        <v>356256</v>
      </c>
      <c r="E44" s="233">
        <v>360945</v>
      </c>
    </row>
    <row r="45" spans="1:5">
      <c r="A45" s="5"/>
      <c r="B45" s="269" t="s">
        <v>40</v>
      </c>
      <c r="C45" s="270">
        <f>SUM(C4:C44)</f>
        <v>4429905.6900000004</v>
      </c>
      <c r="D45" s="271">
        <f>SUM(D42:D44)</f>
        <v>633382</v>
      </c>
      <c r="E45" s="131">
        <f>SUM(E42:E44)</f>
        <v>595940</v>
      </c>
    </row>
    <row r="46" spans="1:5" s="275" customFormat="1">
      <c r="A46" s="8"/>
      <c r="B46" s="272"/>
      <c r="C46" s="273"/>
      <c r="D46" s="274"/>
      <c r="E46" s="240"/>
    </row>
    <row r="47" spans="1:5" s="275" customFormat="1">
      <c r="A47" s="8"/>
      <c r="B47" s="272"/>
      <c r="C47" s="273"/>
      <c r="D47" s="274"/>
      <c r="E47" s="240"/>
    </row>
    <row r="48" spans="1:5" s="275" customFormat="1">
      <c r="A48" s="7" t="s">
        <v>203</v>
      </c>
      <c r="B48" s="279" t="s">
        <v>41</v>
      </c>
      <c r="C48" s="280" t="s">
        <v>231</v>
      </c>
      <c r="D48" s="281" t="s">
        <v>153</v>
      </c>
      <c r="E48" s="236" t="s">
        <v>202</v>
      </c>
    </row>
    <row r="49" spans="1:7">
      <c r="A49" s="4"/>
      <c r="B49" s="282"/>
      <c r="C49" s="283"/>
      <c r="D49" s="284"/>
    </row>
    <row r="50" spans="1:7">
      <c r="A50" s="4"/>
      <c r="B50" s="285" t="s">
        <v>42</v>
      </c>
      <c r="C50" s="286"/>
      <c r="D50" s="284"/>
    </row>
    <row r="51" spans="1:7">
      <c r="A51" s="4">
        <v>16678.919999999998</v>
      </c>
      <c r="B51" s="287" t="s">
        <v>43</v>
      </c>
      <c r="C51" s="266">
        <v>16422.93</v>
      </c>
      <c r="D51" s="267">
        <v>17000</v>
      </c>
      <c r="E51" s="233">
        <v>16000</v>
      </c>
    </row>
    <row r="52" spans="1:7">
      <c r="A52" s="4">
        <v>52375</v>
      </c>
      <c r="B52" s="265" t="s">
        <v>44</v>
      </c>
      <c r="C52" s="266">
        <v>52625</v>
      </c>
      <c r="D52" s="267">
        <v>55000</v>
      </c>
      <c r="E52" s="233">
        <v>55000</v>
      </c>
    </row>
    <row r="53" spans="1:7">
      <c r="A53" s="4">
        <v>4893.6899999999996</v>
      </c>
      <c r="B53" s="265" t="s">
        <v>45</v>
      </c>
      <c r="C53" s="266"/>
      <c r="D53" s="267">
        <v>5000</v>
      </c>
      <c r="E53" s="233">
        <v>5000</v>
      </c>
    </row>
    <row r="54" spans="1:7">
      <c r="A54" s="4">
        <v>1782.56</v>
      </c>
      <c r="B54" s="265" t="s">
        <v>46</v>
      </c>
      <c r="D54" s="267">
        <v>2000</v>
      </c>
      <c r="E54" s="233">
        <v>2000</v>
      </c>
    </row>
    <row r="55" spans="1:7" ht="15.75" thickBot="1">
      <c r="A55" s="4">
        <v>9310</v>
      </c>
      <c r="B55" s="265" t="s">
        <v>47</v>
      </c>
      <c r="C55" s="266">
        <v>9300</v>
      </c>
      <c r="D55" s="267">
        <v>9500</v>
      </c>
      <c r="E55" s="233">
        <v>9500</v>
      </c>
    </row>
    <row r="56" spans="1:7" ht="15.75" thickBot="1">
      <c r="A56" s="289">
        <f>SUM(A51:A55)</f>
        <v>85040.17</v>
      </c>
      <c r="B56" s="290" t="s">
        <v>38</v>
      </c>
      <c r="C56" s="291">
        <f t="shared" ref="C56:E56" si="0">SUM(C51:C55)</f>
        <v>78347.929999999993</v>
      </c>
      <c r="D56" s="271">
        <f t="shared" si="0"/>
        <v>88500</v>
      </c>
      <c r="E56" s="131">
        <f t="shared" si="0"/>
        <v>87500</v>
      </c>
      <c r="F56" s="249"/>
      <c r="G56" s="249"/>
    </row>
    <row r="57" spans="1:7">
      <c r="A57" s="4"/>
      <c r="B57" s="282"/>
      <c r="C57" s="283"/>
      <c r="D57" s="284"/>
    </row>
    <row r="58" spans="1:7">
      <c r="A58" s="4"/>
      <c r="B58" s="285" t="s">
        <v>48</v>
      </c>
      <c r="C58" s="286"/>
      <c r="D58" s="284"/>
    </row>
    <row r="59" spans="1:7">
      <c r="A59" s="4">
        <v>3772.42</v>
      </c>
      <c r="B59" s="287" t="s">
        <v>49</v>
      </c>
      <c r="C59" s="266">
        <v>825.7</v>
      </c>
      <c r="D59" s="267">
        <v>1250</v>
      </c>
      <c r="E59" s="233">
        <v>3800</v>
      </c>
    </row>
    <row r="60" spans="1:7">
      <c r="A60" s="4"/>
      <c r="B60" s="265" t="s">
        <v>50</v>
      </c>
      <c r="C60" s="266">
        <v>705.25</v>
      </c>
      <c r="D60" s="267">
        <v>1250</v>
      </c>
      <c r="E60" s="233">
        <v>1500</v>
      </c>
    </row>
    <row r="61" spans="1:7">
      <c r="A61" s="4">
        <v>339.12</v>
      </c>
      <c r="B61" s="265" t="s">
        <v>51</v>
      </c>
      <c r="C61" s="266">
        <v>272.39999999999998</v>
      </c>
      <c r="D61" s="267">
        <v>150</v>
      </c>
      <c r="E61" s="233">
        <v>300</v>
      </c>
    </row>
    <row r="62" spans="1:7" ht="15.75" thickBot="1">
      <c r="A62" s="4">
        <v>208.69</v>
      </c>
      <c r="B62" s="265" t="s">
        <v>52</v>
      </c>
      <c r="C62" s="266">
        <v>19.41</v>
      </c>
      <c r="D62" s="267">
        <v>100</v>
      </c>
      <c r="E62" s="233">
        <v>200</v>
      </c>
    </row>
    <row r="63" spans="1:7" ht="15.75" thickBot="1">
      <c r="A63" s="5">
        <f>SUM(A61:A62)</f>
        <v>547.80999999999995</v>
      </c>
      <c r="B63" s="292" t="s">
        <v>38</v>
      </c>
      <c r="C63" s="270">
        <f>SUM(C59:C62)</f>
        <v>1822.76</v>
      </c>
      <c r="D63" s="271">
        <f>SUM(D59:D62)</f>
        <v>2750</v>
      </c>
      <c r="E63" s="131">
        <f>SUM(E59:E62)</f>
        <v>5800</v>
      </c>
    </row>
    <row r="64" spans="1:7" s="67" customFormat="1">
      <c r="A64" s="91"/>
      <c r="B64" s="293"/>
      <c r="C64" s="294"/>
      <c r="D64" s="284"/>
      <c r="E64" s="233"/>
    </row>
    <row r="65" spans="1:10">
      <c r="A65" s="91"/>
      <c r="B65" s="295" t="s">
        <v>53</v>
      </c>
      <c r="C65" s="296"/>
      <c r="D65" s="284"/>
    </row>
    <row r="66" spans="1:10">
      <c r="A66" s="91"/>
      <c r="B66" s="297" t="s">
        <v>54</v>
      </c>
      <c r="C66" s="298"/>
      <c r="D66" s="271">
        <v>100</v>
      </c>
      <c r="E66" s="235">
        <v>0</v>
      </c>
    </row>
    <row r="67" spans="1:10" s="275" customFormat="1">
      <c r="A67" s="4"/>
      <c r="B67" s="299"/>
      <c r="C67" s="300"/>
      <c r="D67" s="301"/>
      <c r="E67" s="237"/>
    </row>
    <row r="68" spans="1:10">
      <c r="A68" s="4"/>
      <c r="B68" s="295" t="s">
        <v>55</v>
      </c>
      <c r="C68" s="296"/>
      <c r="D68" s="302"/>
      <c r="E68" s="238"/>
    </row>
    <row r="69" spans="1:10">
      <c r="A69" s="4">
        <v>40</v>
      </c>
      <c r="B69" s="287" t="s">
        <v>56</v>
      </c>
      <c r="C69" s="266">
        <v>98</v>
      </c>
      <c r="D69" s="267"/>
    </row>
    <row r="70" spans="1:10">
      <c r="A70" s="4"/>
      <c r="B70" s="265" t="s">
        <v>57</v>
      </c>
      <c r="C70" s="266">
        <v>19.37</v>
      </c>
      <c r="D70" s="267"/>
    </row>
    <row r="71" spans="1:10">
      <c r="A71" s="4"/>
      <c r="B71" s="265" t="s">
        <v>58</v>
      </c>
      <c r="C71" s="266">
        <v>453.65</v>
      </c>
      <c r="D71" s="267"/>
    </row>
    <row r="72" spans="1:10">
      <c r="A72" s="303">
        <v>3847.85</v>
      </c>
      <c r="B72" s="304" t="s">
        <v>60</v>
      </c>
      <c r="C72" s="305">
        <v>2395.2600000000002</v>
      </c>
      <c r="D72" s="267">
        <v>1300</v>
      </c>
    </row>
    <row r="73" spans="1:10">
      <c r="A73" s="303">
        <v>269.01</v>
      </c>
      <c r="B73" s="304" t="s">
        <v>61</v>
      </c>
      <c r="C73" s="305">
        <v>326.33999999999997</v>
      </c>
      <c r="D73" s="267">
        <v>950</v>
      </c>
    </row>
    <row r="74" spans="1:10">
      <c r="A74" s="303">
        <v>703.6</v>
      </c>
      <c r="B74" s="304" t="s">
        <v>62</v>
      </c>
      <c r="C74" s="305">
        <v>784.7</v>
      </c>
      <c r="D74" s="267">
        <v>750</v>
      </c>
    </row>
    <row r="75" spans="1:10">
      <c r="A75" s="303">
        <v>1530.99</v>
      </c>
      <c r="B75" s="304" t="s">
        <v>63</v>
      </c>
      <c r="C75" s="306">
        <v>7787.19</v>
      </c>
      <c r="D75" s="307">
        <v>2000</v>
      </c>
    </row>
    <row r="76" spans="1:10">
      <c r="A76" s="303">
        <v>52.87</v>
      </c>
      <c r="B76" s="304" t="s">
        <v>64</v>
      </c>
      <c r="C76" s="305">
        <v>18.559999999999999</v>
      </c>
      <c r="D76" s="267"/>
    </row>
    <row r="77" spans="1:10">
      <c r="A77" s="303">
        <v>32.5</v>
      </c>
      <c r="B77" s="304" t="s">
        <v>65</v>
      </c>
      <c r="C77" s="305">
        <v>22.54</v>
      </c>
      <c r="D77" s="267"/>
      <c r="J77" s="127" t="s">
        <v>0</v>
      </c>
    </row>
    <row r="78" spans="1:10">
      <c r="A78" s="303">
        <v>32.78</v>
      </c>
      <c r="B78" s="304" t="s">
        <v>66</v>
      </c>
      <c r="C78" s="305">
        <v>235.89</v>
      </c>
      <c r="D78" s="267"/>
    </row>
    <row r="79" spans="1:10">
      <c r="A79" s="303">
        <v>96.94</v>
      </c>
      <c r="B79" s="304" t="s">
        <v>97</v>
      </c>
      <c r="C79" s="305">
        <v>50</v>
      </c>
      <c r="D79" s="267"/>
    </row>
    <row r="80" spans="1:10">
      <c r="A80" s="303">
        <v>86.78</v>
      </c>
      <c r="B80" s="304" t="s">
        <v>67</v>
      </c>
      <c r="C80" s="305"/>
      <c r="D80" s="267"/>
    </row>
    <row r="81" spans="1:5">
      <c r="A81" s="303">
        <v>317.56</v>
      </c>
      <c r="B81" s="304" t="s">
        <v>68</v>
      </c>
      <c r="C81" s="305">
        <v>425</v>
      </c>
      <c r="D81" s="267"/>
    </row>
    <row r="82" spans="1:5">
      <c r="A82" s="303">
        <v>1067.3499999999999</v>
      </c>
      <c r="B82" s="304" t="s">
        <v>164</v>
      </c>
      <c r="C82" s="305"/>
      <c r="D82" s="267">
        <v>1000</v>
      </c>
    </row>
    <row r="83" spans="1:5">
      <c r="A83" s="303">
        <v>4975.13</v>
      </c>
      <c r="B83" s="304" t="s">
        <v>160</v>
      </c>
      <c r="C83" s="305">
        <v>4767.51</v>
      </c>
      <c r="D83" s="267">
        <v>8000</v>
      </c>
    </row>
    <row r="84" spans="1:5" ht="15.75" thickBot="1">
      <c r="A84" s="303">
        <v>442</v>
      </c>
      <c r="B84" s="304" t="s">
        <v>70</v>
      </c>
      <c r="C84" s="266">
        <v>696</v>
      </c>
      <c r="D84" s="267"/>
    </row>
    <row r="85" spans="1:5">
      <c r="A85" s="5">
        <f>SUM(A72:A84)</f>
        <v>13455.36</v>
      </c>
      <c r="B85" s="308" t="s">
        <v>38</v>
      </c>
      <c r="C85" s="270">
        <f>SUM(C69:C84)</f>
        <v>18080.010000000002</v>
      </c>
      <c r="D85" s="271">
        <v>14000</v>
      </c>
      <c r="E85" s="131">
        <v>15000</v>
      </c>
    </row>
    <row r="86" spans="1:5">
      <c r="A86" s="309"/>
      <c r="B86" s="272"/>
      <c r="C86" s="273"/>
      <c r="D86" s="274"/>
      <c r="E86" s="133"/>
    </row>
    <row r="87" spans="1:5" s="275" customFormat="1">
      <c r="A87" s="91"/>
      <c r="B87" s="282"/>
      <c r="C87" s="283"/>
      <c r="D87" s="284"/>
      <c r="E87" s="233"/>
    </row>
    <row r="88" spans="1:5" ht="15.75" thickBot="1">
      <c r="A88" s="303"/>
      <c r="B88" s="310" t="s">
        <v>71</v>
      </c>
      <c r="C88" s="286"/>
      <c r="D88" s="284"/>
    </row>
    <row r="89" spans="1:5" ht="15.75" thickBot="1">
      <c r="A89" s="8"/>
      <c r="B89" s="311" t="s">
        <v>72</v>
      </c>
      <c r="C89" s="266"/>
      <c r="D89" s="267">
        <v>150</v>
      </c>
    </row>
    <row r="90" spans="1:5">
      <c r="A90" s="91"/>
      <c r="B90" s="297" t="s">
        <v>73</v>
      </c>
      <c r="C90" s="266"/>
      <c r="D90" s="267"/>
    </row>
    <row r="91" spans="1:5">
      <c r="A91" s="4"/>
      <c r="B91" s="269" t="s">
        <v>38</v>
      </c>
      <c r="C91" s="270"/>
      <c r="D91" s="271">
        <v>150</v>
      </c>
      <c r="E91" s="235"/>
    </row>
    <row r="92" spans="1:5">
      <c r="A92" s="4"/>
      <c r="B92" s="269"/>
      <c r="C92" s="270"/>
      <c r="D92" s="271"/>
      <c r="E92" s="235"/>
    </row>
    <row r="93" spans="1:5" s="275" customFormat="1">
      <c r="A93" s="4"/>
      <c r="B93" s="272"/>
      <c r="C93" s="273"/>
      <c r="D93" s="274"/>
      <c r="E93" s="133"/>
    </row>
    <row r="94" spans="1:5">
      <c r="A94" s="7" t="s">
        <v>203</v>
      </c>
      <c r="B94" s="279" t="s">
        <v>41</v>
      </c>
      <c r="C94" s="280" t="s">
        <v>231</v>
      </c>
      <c r="D94" s="281" t="s">
        <v>153</v>
      </c>
      <c r="E94" s="236" t="s">
        <v>202</v>
      </c>
    </row>
    <row r="95" spans="1:5" s="275" customFormat="1">
      <c r="A95" s="4"/>
      <c r="B95" s="285" t="s">
        <v>74</v>
      </c>
      <c r="C95" s="286"/>
      <c r="D95" s="284"/>
      <c r="E95" s="233"/>
    </row>
    <row r="96" spans="1:5">
      <c r="A96" s="312" t="s">
        <v>187</v>
      </c>
      <c r="B96" s="287" t="s">
        <v>75</v>
      </c>
      <c r="C96" s="266">
        <v>3750</v>
      </c>
      <c r="D96" s="267">
        <v>5200</v>
      </c>
      <c r="E96" s="133">
        <v>5200</v>
      </c>
    </row>
    <row r="97" spans="1:5">
      <c r="A97" s="313" t="s">
        <v>186</v>
      </c>
      <c r="B97" s="265" t="s">
        <v>76</v>
      </c>
      <c r="C97" s="266">
        <v>3208.26</v>
      </c>
      <c r="D97" s="267">
        <v>4200</v>
      </c>
      <c r="E97" s="133">
        <v>4200</v>
      </c>
    </row>
    <row r="98" spans="1:5">
      <c r="A98" s="313" t="s">
        <v>186</v>
      </c>
      <c r="B98" s="265" t="s">
        <v>77</v>
      </c>
      <c r="C98" s="266">
        <v>3208.26</v>
      </c>
      <c r="D98" s="267">
        <v>4200</v>
      </c>
      <c r="E98" s="133">
        <v>4200</v>
      </c>
    </row>
    <row r="99" spans="1:5">
      <c r="A99" s="312" t="s">
        <v>188</v>
      </c>
      <c r="B99" s="265" t="s">
        <v>78</v>
      </c>
      <c r="C99" s="266" t="s">
        <v>189</v>
      </c>
      <c r="D99" s="267"/>
      <c r="E99" s="133"/>
    </row>
    <row r="100" spans="1:5">
      <c r="A100" s="4">
        <v>17499.96</v>
      </c>
      <c r="B100" s="265" t="s">
        <v>79</v>
      </c>
      <c r="C100" s="266">
        <v>16041.63</v>
      </c>
      <c r="D100" s="267">
        <v>17500</v>
      </c>
      <c r="E100" s="133">
        <v>17500</v>
      </c>
    </row>
    <row r="101" spans="1:5">
      <c r="A101" s="313" t="s">
        <v>189</v>
      </c>
      <c r="B101" s="265" t="s">
        <v>80</v>
      </c>
      <c r="C101" s="266" t="s">
        <v>189</v>
      </c>
      <c r="D101" s="267"/>
      <c r="E101" s="133"/>
    </row>
    <row r="102" spans="1:5" s="275" customFormat="1">
      <c r="A102" s="4">
        <v>7500</v>
      </c>
      <c r="B102" s="265" t="s">
        <v>81</v>
      </c>
      <c r="C102" s="266">
        <v>6875</v>
      </c>
      <c r="D102" s="267">
        <v>7500</v>
      </c>
      <c r="E102" s="133">
        <v>7500</v>
      </c>
    </row>
    <row r="103" spans="1:5">
      <c r="A103" s="4">
        <v>2089.14</v>
      </c>
      <c r="B103" s="265" t="s">
        <v>220</v>
      </c>
      <c r="C103" s="266">
        <v>1110.99</v>
      </c>
      <c r="D103" s="267">
        <v>1600</v>
      </c>
      <c r="E103" s="133">
        <v>1600</v>
      </c>
    </row>
    <row r="104" spans="1:5">
      <c r="A104" s="4">
        <v>12116.88</v>
      </c>
      <c r="B104" s="265" t="s">
        <v>82</v>
      </c>
      <c r="C104" s="266">
        <v>11038.45</v>
      </c>
      <c r="D104" s="267">
        <v>12000</v>
      </c>
      <c r="E104" s="133">
        <v>12000</v>
      </c>
    </row>
    <row r="105" spans="1:5">
      <c r="A105" s="4">
        <v>3019.99</v>
      </c>
      <c r="B105" s="265" t="s">
        <v>83</v>
      </c>
      <c r="C105" s="266">
        <v>982.5</v>
      </c>
      <c r="D105" s="267">
        <v>2000</v>
      </c>
      <c r="E105" s="133">
        <v>2000</v>
      </c>
    </row>
    <row r="106" spans="1:5">
      <c r="A106" s="4">
        <v>62</v>
      </c>
      <c r="B106" s="265" t="s">
        <v>84</v>
      </c>
      <c r="C106" s="266">
        <v>217.59</v>
      </c>
      <c r="D106" s="267">
        <v>300</v>
      </c>
      <c r="E106" s="133">
        <v>300</v>
      </c>
    </row>
    <row r="107" spans="1:5">
      <c r="A107" s="43"/>
      <c r="B107" s="265" t="s">
        <v>85</v>
      </c>
      <c r="C107" s="266">
        <v>4945</v>
      </c>
      <c r="D107" s="267">
        <v>4000</v>
      </c>
      <c r="E107" s="133">
        <v>4000</v>
      </c>
    </row>
    <row r="108" spans="1:5">
      <c r="A108" s="4"/>
      <c r="B108" s="265" t="s">
        <v>86</v>
      </c>
      <c r="C108" s="266">
        <v>336.76</v>
      </c>
      <c r="D108" s="267"/>
      <c r="E108" s="133"/>
    </row>
    <row r="109" spans="1:5">
      <c r="A109" s="4">
        <v>830.38</v>
      </c>
      <c r="B109" s="265" t="s">
        <v>87</v>
      </c>
      <c r="C109" s="266">
        <v>1052.07</v>
      </c>
      <c r="D109" s="267">
        <v>1000</v>
      </c>
      <c r="E109" s="133">
        <v>1000</v>
      </c>
    </row>
    <row r="110" spans="1:5">
      <c r="A110" s="313" t="s">
        <v>191</v>
      </c>
      <c r="B110" s="265" t="s">
        <v>88</v>
      </c>
      <c r="C110" s="266" t="s">
        <v>191</v>
      </c>
      <c r="D110" s="267">
        <v>130</v>
      </c>
      <c r="E110" s="133">
        <v>130</v>
      </c>
    </row>
    <row r="111" spans="1:5">
      <c r="A111" s="4"/>
      <c r="B111" s="265" t="s">
        <v>167</v>
      </c>
      <c r="C111" s="266">
        <v>811</v>
      </c>
      <c r="D111" s="267">
        <v>800</v>
      </c>
      <c r="E111" s="133">
        <v>800</v>
      </c>
    </row>
    <row r="112" spans="1:5">
      <c r="A112" s="4">
        <v>474</v>
      </c>
      <c r="B112" s="265" t="s">
        <v>173</v>
      </c>
      <c r="C112" s="266">
        <v>458.38</v>
      </c>
      <c r="D112" s="267"/>
      <c r="E112" s="133"/>
    </row>
    <row r="113" spans="1:5">
      <c r="A113" s="4"/>
      <c r="B113" s="265" t="s">
        <v>89</v>
      </c>
      <c r="C113" s="266"/>
      <c r="D113" s="267">
        <v>3000</v>
      </c>
      <c r="E113" s="133">
        <v>3000</v>
      </c>
    </row>
    <row r="114" spans="1:5">
      <c r="A114" s="4">
        <v>2940.4</v>
      </c>
      <c r="B114" s="265" t="s">
        <v>62</v>
      </c>
      <c r="C114" s="266">
        <v>3269.8</v>
      </c>
      <c r="D114" s="267">
        <v>3000</v>
      </c>
      <c r="E114" s="133">
        <v>3000</v>
      </c>
    </row>
    <row r="115" spans="1:5">
      <c r="A115" s="4"/>
      <c r="B115" s="265" t="s">
        <v>92</v>
      </c>
      <c r="C115" s="266">
        <v>3015.39</v>
      </c>
      <c r="D115" s="267">
        <v>800</v>
      </c>
      <c r="E115" s="133">
        <v>800</v>
      </c>
    </row>
    <row r="116" spans="1:5">
      <c r="A116" s="4">
        <v>290</v>
      </c>
      <c r="B116" s="265" t="s">
        <v>64</v>
      </c>
      <c r="C116" s="266">
        <v>698.08</v>
      </c>
      <c r="D116" s="267"/>
      <c r="E116" s="133"/>
    </row>
    <row r="117" spans="1:5">
      <c r="A117" s="4">
        <v>240.94</v>
      </c>
      <c r="B117" s="265" t="s">
        <v>93</v>
      </c>
      <c r="C117" s="266">
        <v>643.62</v>
      </c>
      <c r="D117" s="267"/>
      <c r="E117" s="133"/>
    </row>
    <row r="118" spans="1:5">
      <c r="A118" s="4">
        <v>2943.58</v>
      </c>
      <c r="B118" s="265" t="s">
        <v>94</v>
      </c>
      <c r="C118" s="266">
        <v>848.48</v>
      </c>
      <c r="D118" s="267"/>
      <c r="E118" s="133"/>
    </row>
    <row r="119" spans="1:5">
      <c r="A119" s="4"/>
      <c r="B119" s="265" t="s">
        <v>95</v>
      </c>
      <c r="C119" s="266"/>
      <c r="D119" s="267">
        <v>500</v>
      </c>
      <c r="E119" s="133">
        <v>500</v>
      </c>
    </row>
    <row r="120" spans="1:5">
      <c r="A120" s="4">
        <v>316.25</v>
      </c>
      <c r="B120" s="265" t="s">
        <v>96</v>
      </c>
      <c r="C120" s="266">
        <v>705.8</v>
      </c>
      <c r="D120" s="267">
        <v>500</v>
      </c>
      <c r="E120" s="133">
        <v>500</v>
      </c>
    </row>
    <row r="121" spans="1:5">
      <c r="A121" s="4">
        <v>455.53</v>
      </c>
      <c r="B121" s="265" t="s">
        <v>97</v>
      </c>
      <c r="C121" s="266">
        <v>555.15</v>
      </c>
      <c r="D121" s="267">
        <v>1500</v>
      </c>
      <c r="E121" s="133">
        <v>1500</v>
      </c>
    </row>
    <row r="122" spans="1:5">
      <c r="A122" s="4">
        <v>84</v>
      </c>
      <c r="B122" s="265" t="s">
        <v>154</v>
      </c>
      <c r="C122" s="266">
        <v>279.54000000000002</v>
      </c>
      <c r="D122" s="267"/>
      <c r="E122" s="133"/>
    </row>
    <row r="123" spans="1:5">
      <c r="A123" s="4">
        <v>580.61</v>
      </c>
      <c r="B123" s="265" t="s">
        <v>155</v>
      </c>
      <c r="C123" s="266">
        <v>810.24</v>
      </c>
      <c r="D123" s="267"/>
      <c r="E123" s="133"/>
    </row>
    <row r="124" spans="1:5">
      <c r="A124" s="312" t="s">
        <v>190</v>
      </c>
      <c r="B124" s="265" t="s">
        <v>205</v>
      </c>
      <c r="C124" s="266">
        <v>1206.5</v>
      </c>
      <c r="D124" s="267">
        <v>1135</v>
      </c>
      <c r="E124" s="133">
        <v>1135</v>
      </c>
    </row>
    <row r="125" spans="1:5">
      <c r="A125" s="312">
        <v>973</v>
      </c>
      <c r="B125" s="265" t="s">
        <v>193</v>
      </c>
      <c r="C125" s="266">
        <v>1471</v>
      </c>
      <c r="D125" s="267"/>
      <c r="E125" s="133"/>
    </row>
    <row r="126" spans="1:5">
      <c r="A126" s="312">
        <v>1275</v>
      </c>
      <c r="B126" s="265" t="s">
        <v>192</v>
      </c>
      <c r="C126" s="266">
        <v>1275</v>
      </c>
      <c r="D126" s="267"/>
      <c r="E126" s="133"/>
    </row>
    <row r="127" spans="1:5" ht="15.75" thickBot="1">
      <c r="A127" s="313" t="s">
        <v>191</v>
      </c>
      <c r="B127" s="287" t="s">
        <v>98</v>
      </c>
      <c r="C127" s="266" t="s">
        <v>191</v>
      </c>
      <c r="D127" s="267"/>
      <c r="E127" s="133"/>
    </row>
    <row r="128" spans="1:5">
      <c r="A128" s="5" t="e">
        <f>SUM(#REF!)</f>
        <v>#REF!</v>
      </c>
      <c r="B128" s="308" t="s">
        <v>38</v>
      </c>
      <c r="C128" s="270">
        <f>SUM(C100:C127)</f>
        <v>58647.970000000008</v>
      </c>
      <c r="D128" s="271">
        <f>SUM(D96:D127)</f>
        <v>70865</v>
      </c>
      <c r="E128" s="131">
        <v>70865</v>
      </c>
    </row>
    <row r="129" spans="1:5">
      <c r="A129" s="309"/>
      <c r="B129" s="272"/>
      <c r="C129" s="314"/>
      <c r="D129" s="274"/>
    </row>
    <row r="130" spans="1:5">
      <c r="A130" s="309"/>
      <c r="B130" s="315"/>
      <c r="C130" s="314"/>
      <c r="D130" s="274"/>
    </row>
    <row r="131" spans="1:5">
      <c r="A131" s="91"/>
      <c r="B131" s="295" t="s">
        <v>161</v>
      </c>
      <c r="C131" s="296"/>
      <c r="D131" s="284"/>
    </row>
    <row r="132" spans="1:5">
      <c r="A132" s="91">
        <v>30374.959999999999</v>
      </c>
      <c r="B132" s="316" t="s">
        <v>163</v>
      </c>
      <c r="C132" s="298">
        <v>17096.46</v>
      </c>
      <c r="D132" s="267"/>
    </row>
    <row r="133" spans="1:5">
      <c r="A133" s="91">
        <v>1427.39</v>
      </c>
      <c r="B133" s="316" t="s">
        <v>64</v>
      </c>
      <c r="C133" s="298">
        <v>80.91</v>
      </c>
      <c r="D133" s="267"/>
    </row>
    <row r="134" spans="1:5">
      <c r="A134" s="91">
        <v>25544.98</v>
      </c>
      <c r="B134" s="299" t="s">
        <v>162</v>
      </c>
      <c r="C134" s="317">
        <v>24235</v>
      </c>
      <c r="D134" s="267"/>
    </row>
    <row r="135" spans="1:5">
      <c r="A135" s="5">
        <f>SUM(A132:A134)</f>
        <v>57347.33</v>
      </c>
      <c r="B135" s="269" t="s">
        <v>38</v>
      </c>
      <c r="C135" s="270">
        <f>SUM(C132:C134)</f>
        <v>41412.369999999995</v>
      </c>
      <c r="D135" s="318"/>
      <c r="E135" s="235"/>
    </row>
    <row r="136" spans="1:5" s="275" customFormat="1">
      <c r="A136" s="8"/>
      <c r="B136" s="272"/>
      <c r="C136" s="273"/>
      <c r="D136" s="319"/>
      <c r="E136" s="133"/>
    </row>
    <row r="137" spans="1:5" s="275" customFormat="1">
      <c r="A137" s="8"/>
      <c r="B137" s="272"/>
      <c r="C137" s="273"/>
      <c r="D137" s="319"/>
      <c r="E137" s="133"/>
    </row>
    <row r="138" spans="1:5" s="275" customFormat="1">
      <c r="A138" s="248"/>
      <c r="B138" s="272"/>
      <c r="C138" s="273"/>
      <c r="D138" s="319"/>
      <c r="E138" s="133"/>
    </row>
    <row r="139" spans="1:5">
      <c r="A139" s="8"/>
      <c r="B139" s="272"/>
      <c r="C139" s="273"/>
      <c r="D139" s="319"/>
      <c r="E139" s="133"/>
    </row>
    <row r="140" spans="1:5">
      <c r="A140" s="7" t="s">
        <v>203</v>
      </c>
      <c r="B140" s="279" t="s">
        <v>41</v>
      </c>
      <c r="C140" s="280" t="s">
        <v>231</v>
      </c>
      <c r="D140" s="281" t="s">
        <v>153</v>
      </c>
      <c r="E140" s="236" t="s">
        <v>202</v>
      </c>
    </row>
    <row r="141" spans="1:5" s="275" customFormat="1">
      <c r="A141" s="4"/>
      <c r="B141" s="285" t="s">
        <v>99</v>
      </c>
      <c r="C141" s="286"/>
      <c r="D141" s="284"/>
      <c r="E141" s="233"/>
    </row>
    <row r="142" spans="1:5">
      <c r="A142" s="4">
        <v>89712.31</v>
      </c>
      <c r="B142" s="265" t="s">
        <v>100</v>
      </c>
      <c r="C142" s="266">
        <v>83504.12</v>
      </c>
      <c r="D142" s="267">
        <v>92000</v>
      </c>
      <c r="E142" s="133">
        <v>92000</v>
      </c>
    </row>
    <row r="143" spans="1:5">
      <c r="A143" s="4">
        <v>15628.84</v>
      </c>
      <c r="B143" s="265" t="s">
        <v>101</v>
      </c>
      <c r="C143" s="266">
        <v>16844.34</v>
      </c>
      <c r="D143" s="267">
        <v>15000</v>
      </c>
      <c r="E143" s="133">
        <v>18000</v>
      </c>
    </row>
    <row r="144" spans="1:5">
      <c r="A144" s="4">
        <v>3906.25</v>
      </c>
      <c r="B144" s="265" t="s">
        <v>69</v>
      </c>
      <c r="C144" s="266">
        <v>3722.68</v>
      </c>
      <c r="D144" s="267">
        <v>4400</v>
      </c>
      <c r="E144" s="133">
        <v>4400</v>
      </c>
    </row>
    <row r="145" spans="1:5">
      <c r="A145" s="4">
        <v>703.6</v>
      </c>
      <c r="B145" s="265" t="s">
        <v>62</v>
      </c>
      <c r="C145" s="266">
        <v>784.7</v>
      </c>
      <c r="D145" s="267">
        <v>800</v>
      </c>
      <c r="E145" s="133">
        <v>800</v>
      </c>
    </row>
    <row r="146" spans="1:5">
      <c r="A146" s="4">
        <v>1.59</v>
      </c>
      <c r="B146" s="265" t="s">
        <v>51</v>
      </c>
      <c r="C146" s="266"/>
      <c r="D146" s="267"/>
    </row>
    <row r="147" spans="1:5" ht="15.75" thickBot="1">
      <c r="A147" s="4">
        <v>60</v>
      </c>
      <c r="B147" s="265" t="s">
        <v>102</v>
      </c>
      <c r="C147" s="266"/>
      <c r="D147" s="267"/>
    </row>
    <row r="148" spans="1:5">
      <c r="A148" s="87">
        <f>SUM(A142:A147)</f>
        <v>110012.59</v>
      </c>
      <c r="B148" s="308" t="s">
        <v>38</v>
      </c>
      <c r="C148" s="291">
        <f>SUM(C142:C147)</f>
        <v>104855.83999999998</v>
      </c>
      <c r="D148" s="320">
        <f>SUM(D142:D147)</f>
        <v>112200</v>
      </c>
      <c r="E148" s="131">
        <f>SUM(E142:E147)</f>
        <v>115200</v>
      </c>
    </row>
    <row r="149" spans="1:5">
      <c r="A149" s="321"/>
      <c r="B149" s="272"/>
      <c r="C149" s="273"/>
      <c r="D149" s="301"/>
    </row>
    <row r="150" spans="1:5">
      <c r="A150" s="321"/>
      <c r="B150" s="272"/>
      <c r="C150" s="273"/>
      <c r="D150" s="301"/>
    </row>
    <row r="151" spans="1:5">
      <c r="A151" s="322"/>
      <c r="B151" s="323"/>
      <c r="C151" s="324"/>
      <c r="D151" s="284"/>
    </row>
    <row r="152" spans="1:5">
      <c r="A152" s="4"/>
      <c r="B152" s="285" t="s">
        <v>206</v>
      </c>
      <c r="C152" s="286"/>
      <c r="D152" s="284"/>
    </row>
    <row r="153" spans="1:5">
      <c r="A153" s="4">
        <v>856.59</v>
      </c>
      <c r="B153" s="287" t="s">
        <v>171</v>
      </c>
      <c r="C153" s="266">
        <v>825.13</v>
      </c>
      <c r="D153" s="267">
        <v>850</v>
      </c>
      <c r="E153" s="233">
        <v>850</v>
      </c>
    </row>
    <row r="154" spans="1:5">
      <c r="A154" s="4"/>
      <c r="B154" s="265" t="s">
        <v>8</v>
      </c>
      <c r="C154" s="266"/>
      <c r="D154" s="267">
        <v>875</v>
      </c>
      <c r="E154" s="233">
        <v>500</v>
      </c>
    </row>
    <row r="155" spans="1:5">
      <c r="A155" s="4">
        <v>442.32</v>
      </c>
      <c r="B155" s="287" t="s">
        <v>103</v>
      </c>
      <c r="C155" s="266">
        <v>2097.5</v>
      </c>
      <c r="D155" s="267">
        <v>37</v>
      </c>
      <c r="E155" s="233">
        <v>1000</v>
      </c>
    </row>
    <row r="156" spans="1:5">
      <c r="A156" s="4"/>
      <c r="B156" s="287" t="s">
        <v>233</v>
      </c>
      <c r="C156" s="266">
        <v>5576.94</v>
      </c>
      <c r="D156" s="267"/>
    </row>
    <row r="157" spans="1:5">
      <c r="A157" s="4">
        <v>-4.21</v>
      </c>
      <c r="B157" s="287" t="s">
        <v>194</v>
      </c>
      <c r="C157" s="266">
        <v>5</v>
      </c>
      <c r="D157" s="267"/>
    </row>
    <row r="158" spans="1:5" ht="15.75" thickBot="1">
      <c r="A158" s="4"/>
      <c r="B158" s="325" t="s">
        <v>104</v>
      </c>
      <c r="C158" s="266"/>
      <c r="D158" s="267">
        <v>10</v>
      </c>
    </row>
    <row r="159" spans="1:5">
      <c r="A159" s="5" t="e">
        <f>SUM(#REF!)</f>
        <v>#REF!</v>
      </c>
      <c r="B159" s="308" t="s">
        <v>38</v>
      </c>
      <c r="C159" s="270">
        <f>SUM(C153:C158)</f>
        <v>8504.57</v>
      </c>
      <c r="D159" s="271">
        <f>SUM(D153:D158)</f>
        <v>1772</v>
      </c>
      <c r="E159" s="131">
        <f>SUM(E153:E158)</f>
        <v>2350</v>
      </c>
    </row>
    <row r="160" spans="1:5">
      <c r="A160" s="8"/>
      <c r="B160" s="272"/>
      <c r="C160" s="273"/>
      <c r="D160" s="274"/>
      <c r="E160" s="133"/>
    </row>
    <row r="161" spans="1:5">
      <c r="A161" s="8"/>
      <c r="B161" s="272"/>
      <c r="C161" s="273"/>
      <c r="D161" s="274"/>
      <c r="E161" s="133"/>
    </row>
    <row r="162" spans="1:5">
      <c r="A162" s="8"/>
      <c r="B162" s="272"/>
      <c r="C162" s="273"/>
      <c r="D162" s="274"/>
      <c r="E162" s="133"/>
    </row>
    <row r="163" spans="1:5" s="275" customFormat="1">
      <c r="A163" s="8"/>
      <c r="B163" s="285" t="s">
        <v>195</v>
      </c>
      <c r="C163" s="286"/>
      <c r="D163" s="284"/>
      <c r="E163" s="233"/>
    </row>
    <row r="164" spans="1:5">
      <c r="A164" s="4">
        <v>5396.96</v>
      </c>
      <c r="B164" s="272" t="s">
        <v>196</v>
      </c>
      <c r="C164" s="266">
        <v>4670.2700000000004</v>
      </c>
      <c r="D164" s="267"/>
      <c r="E164" s="233">
        <v>6000</v>
      </c>
    </row>
    <row r="165" spans="1:5" ht="15.75" thickBot="1">
      <c r="A165" s="4">
        <v>14517.74</v>
      </c>
      <c r="B165" s="272" t="s">
        <v>197</v>
      </c>
      <c r="C165" s="266">
        <v>3078.88</v>
      </c>
      <c r="D165" s="267"/>
      <c r="E165" s="233">
        <v>8000</v>
      </c>
    </row>
    <row r="166" spans="1:5">
      <c r="A166" s="87">
        <f>SUM(A164:A165)</f>
        <v>19914.7</v>
      </c>
      <c r="B166" s="326" t="s">
        <v>38</v>
      </c>
      <c r="C166" s="291">
        <f>SUM(C164:C165)</f>
        <v>7749.1500000000005</v>
      </c>
      <c r="D166" s="327"/>
      <c r="E166" s="135">
        <f>SUM(E164:E165)</f>
        <v>14000</v>
      </c>
    </row>
    <row r="167" spans="1:5">
      <c r="A167" s="8"/>
      <c r="B167" s="272"/>
      <c r="C167" s="273"/>
      <c r="D167" s="273"/>
      <c r="E167" s="240"/>
    </row>
    <row r="168" spans="1:5">
      <c r="A168" s="309"/>
      <c r="B168" s="315"/>
      <c r="C168" s="314"/>
      <c r="D168" s="328"/>
      <c r="E168" s="350"/>
    </row>
    <row r="169" spans="1:5">
      <c r="A169" s="309"/>
      <c r="B169" s="315"/>
      <c r="C169" s="314"/>
      <c r="D169" s="328"/>
      <c r="E169" s="252"/>
    </row>
    <row r="170" spans="1:5">
      <c r="A170" s="4"/>
      <c r="B170" s="285" t="s">
        <v>105</v>
      </c>
      <c r="C170" s="286"/>
      <c r="D170" s="284"/>
    </row>
    <row r="171" spans="1:5">
      <c r="A171" s="4">
        <v>1408.76</v>
      </c>
      <c r="B171" s="287" t="s">
        <v>106</v>
      </c>
      <c r="C171" s="266">
        <v>1396.26</v>
      </c>
      <c r="D171" s="267">
        <v>1500</v>
      </c>
      <c r="E171" s="133">
        <v>1500</v>
      </c>
    </row>
    <row r="172" spans="1:5">
      <c r="A172" s="4">
        <v>161.97</v>
      </c>
      <c r="B172" s="287" t="s">
        <v>60</v>
      </c>
      <c r="C172" s="266"/>
      <c r="D172" s="267"/>
      <c r="E172" s="133"/>
    </row>
    <row r="173" spans="1:5">
      <c r="A173" s="4">
        <v>95.11</v>
      </c>
      <c r="B173" s="265" t="s">
        <v>61</v>
      </c>
      <c r="C173" s="266">
        <v>119.05</v>
      </c>
      <c r="D173" s="267">
        <v>150</v>
      </c>
      <c r="E173" s="133">
        <v>150</v>
      </c>
    </row>
    <row r="174" spans="1:5">
      <c r="A174" s="4">
        <v>2403.79</v>
      </c>
      <c r="B174" s="265" t="s">
        <v>109</v>
      </c>
      <c r="C174" s="266">
        <v>2653.81</v>
      </c>
      <c r="D174" s="267">
        <v>2500</v>
      </c>
      <c r="E174" s="133">
        <v>2500</v>
      </c>
    </row>
    <row r="175" spans="1:5">
      <c r="A175" s="4">
        <v>1228.25</v>
      </c>
      <c r="B175" s="265" t="s">
        <v>160</v>
      </c>
      <c r="C175" s="266">
        <v>1607.75</v>
      </c>
      <c r="D175" s="267">
        <v>2000</v>
      </c>
      <c r="E175" s="133">
        <v>2000</v>
      </c>
    </row>
    <row r="176" spans="1:5">
      <c r="A176" s="4">
        <v>1055.4000000000001</v>
      </c>
      <c r="B176" s="265" t="s">
        <v>62</v>
      </c>
      <c r="C176" s="266">
        <v>1177.05</v>
      </c>
      <c r="D176" s="267">
        <v>1200</v>
      </c>
      <c r="E176" s="133">
        <v>1200</v>
      </c>
    </row>
    <row r="177" spans="1:5">
      <c r="A177" s="4">
        <v>427.41</v>
      </c>
      <c r="B177" s="265" t="s">
        <v>110</v>
      </c>
      <c r="C177" s="266">
        <v>362.2</v>
      </c>
      <c r="D177" s="267">
        <v>4500</v>
      </c>
      <c r="E177" s="133">
        <v>6000</v>
      </c>
    </row>
    <row r="178" spans="1:5">
      <c r="A178" s="4">
        <v>370.98</v>
      </c>
      <c r="B178" s="265" t="s">
        <v>111</v>
      </c>
      <c r="C178" s="266">
        <v>399.64</v>
      </c>
      <c r="D178" s="267"/>
      <c r="E178" s="133">
        <v>250</v>
      </c>
    </row>
    <row r="179" spans="1:5">
      <c r="A179" s="4">
        <v>18.850000000000001</v>
      </c>
      <c r="B179" s="265" t="s">
        <v>112</v>
      </c>
      <c r="C179" s="266">
        <v>25</v>
      </c>
      <c r="D179" s="267"/>
      <c r="E179" s="133">
        <v>500</v>
      </c>
    </row>
    <row r="180" spans="1:5">
      <c r="A180" s="4">
        <v>7</v>
      </c>
      <c r="B180" s="265" t="s">
        <v>113</v>
      </c>
      <c r="C180" s="266">
        <v>7</v>
      </c>
      <c r="D180" s="267">
        <v>7</v>
      </c>
      <c r="E180" s="133">
        <v>7</v>
      </c>
    </row>
    <row r="181" spans="1:5" ht="15.75" thickBot="1">
      <c r="A181" s="4">
        <v>172</v>
      </c>
      <c r="B181" s="265" t="s">
        <v>159</v>
      </c>
      <c r="C181" s="266"/>
      <c r="D181" s="267"/>
    </row>
    <row r="182" spans="1:5">
      <c r="A182" s="289" t="e">
        <f>SUM(#REF!)</f>
        <v>#REF!</v>
      </c>
      <c r="B182" s="326" t="s">
        <v>38</v>
      </c>
      <c r="C182" s="291">
        <f>SUM(C171:C181)</f>
        <v>7747.76</v>
      </c>
      <c r="D182" s="271">
        <f>SUM(D171:D181)</f>
        <v>11857</v>
      </c>
      <c r="E182" s="131">
        <f>SUM(E171:E181)</f>
        <v>14107</v>
      </c>
    </row>
    <row r="183" spans="1:5">
      <c r="A183" s="8"/>
      <c r="B183" s="272"/>
      <c r="C183" s="273"/>
      <c r="D183" s="284"/>
    </row>
    <row r="184" spans="1:5">
      <c r="A184" s="8"/>
      <c r="B184" s="272"/>
      <c r="C184" s="273"/>
      <c r="D184" s="284"/>
    </row>
    <row r="185" spans="1:5">
      <c r="A185" s="8"/>
      <c r="B185" s="272"/>
      <c r="C185" s="273"/>
      <c r="D185" s="284"/>
    </row>
    <row r="186" spans="1:5">
      <c r="A186" s="7" t="s">
        <v>203</v>
      </c>
      <c r="B186" s="279" t="s">
        <v>41</v>
      </c>
      <c r="C186" s="280" t="s">
        <v>231</v>
      </c>
      <c r="D186" s="281" t="s">
        <v>153</v>
      </c>
      <c r="E186" s="236" t="s">
        <v>202</v>
      </c>
    </row>
    <row r="187" spans="1:5" s="275" customFormat="1">
      <c r="A187" s="351"/>
      <c r="B187" s="341"/>
      <c r="C187" s="352"/>
      <c r="D187" s="340"/>
      <c r="E187" s="353"/>
    </row>
    <row r="188" spans="1:5">
      <c r="A188" s="4"/>
      <c r="B188" s="285" t="s">
        <v>131</v>
      </c>
      <c r="C188" s="286"/>
      <c r="D188" s="284"/>
    </row>
    <row r="189" spans="1:5" ht="14.25" customHeight="1">
      <c r="A189" s="91">
        <v>525</v>
      </c>
      <c r="B189" s="329" t="s">
        <v>132</v>
      </c>
      <c r="C189" s="330"/>
      <c r="D189" s="267"/>
    </row>
    <row r="190" spans="1:5">
      <c r="A190" s="4"/>
      <c r="B190" s="331" t="s">
        <v>63</v>
      </c>
      <c r="C190" s="332">
        <v>72750</v>
      </c>
      <c r="D190" s="267">
        <v>6000</v>
      </c>
      <c r="E190" s="233">
        <v>5000</v>
      </c>
    </row>
    <row r="191" spans="1:5">
      <c r="A191" s="4"/>
      <c r="B191" s="331" t="s">
        <v>69</v>
      </c>
      <c r="C191" s="332">
        <v>25</v>
      </c>
      <c r="D191" s="267"/>
    </row>
    <row r="192" spans="1:5">
      <c r="A192" s="333">
        <v>525</v>
      </c>
      <c r="B192" s="334" t="s">
        <v>134</v>
      </c>
      <c r="C192" s="335">
        <f>SUM(C189:C191)</f>
        <v>72775</v>
      </c>
      <c r="D192" s="271">
        <v>6000</v>
      </c>
      <c r="E192" s="131">
        <v>5000</v>
      </c>
    </row>
    <row r="193" spans="1:5">
      <c r="A193" s="8"/>
      <c r="B193" s="272"/>
      <c r="C193" s="273"/>
      <c r="D193" s="284"/>
    </row>
    <row r="194" spans="1:5">
      <c r="A194" s="8"/>
      <c r="B194" s="272"/>
      <c r="C194" s="273"/>
      <c r="D194" s="284"/>
    </row>
    <row r="195" spans="1:5">
      <c r="A195" s="8"/>
      <c r="B195" s="272"/>
      <c r="C195" s="273"/>
      <c r="D195" s="284"/>
    </row>
    <row r="196" spans="1:5">
      <c r="A196" s="4"/>
      <c r="B196" s="285" t="s">
        <v>116</v>
      </c>
      <c r="C196" s="286"/>
      <c r="D196" s="284"/>
    </row>
    <row r="197" spans="1:5">
      <c r="A197" s="4">
        <v>6394.75</v>
      </c>
      <c r="B197" s="287" t="s">
        <v>160</v>
      </c>
      <c r="C197" s="266">
        <v>5494.5</v>
      </c>
      <c r="D197" s="267">
        <v>6000</v>
      </c>
      <c r="E197" s="133">
        <v>6000</v>
      </c>
    </row>
    <row r="198" spans="1:5">
      <c r="A198" s="4">
        <v>109</v>
      </c>
      <c r="B198" s="265" t="s">
        <v>64</v>
      </c>
      <c r="C198" s="266">
        <v>261.3</v>
      </c>
      <c r="D198" s="267">
        <v>250</v>
      </c>
      <c r="E198" s="133">
        <v>250</v>
      </c>
    </row>
    <row r="199" spans="1:5">
      <c r="A199" s="4">
        <v>473.84</v>
      </c>
      <c r="B199" s="265" t="s">
        <v>51</v>
      </c>
      <c r="C199" s="266">
        <v>128.97999999999999</v>
      </c>
      <c r="D199" s="267">
        <v>5500</v>
      </c>
      <c r="E199" s="133">
        <v>5500</v>
      </c>
    </row>
    <row r="200" spans="1:5">
      <c r="A200" s="4">
        <v>2035.97</v>
      </c>
      <c r="B200" s="265" t="s">
        <v>106</v>
      </c>
      <c r="C200" s="266">
        <v>1948.32</v>
      </c>
      <c r="D200" s="267">
        <v>2000</v>
      </c>
      <c r="E200" s="133">
        <v>2000</v>
      </c>
    </row>
    <row r="201" spans="1:5">
      <c r="A201" s="4">
        <v>3137.41</v>
      </c>
      <c r="B201" s="265" t="s">
        <v>117</v>
      </c>
      <c r="C201" s="266">
        <v>1712.96</v>
      </c>
      <c r="D201" s="267">
        <v>3000</v>
      </c>
      <c r="E201" s="133">
        <v>3000</v>
      </c>
    </row>
    <row r="202" spans="1:5">
      <c r="A202" s="4">
        <v>874.12</v>
      </c>
      <c r="B202" s="265" t="s">
        <v>61</v>
      </c>
      <c r="C202" s="266">
        <v>1003.7</v>
      </c>
      <c r="D202" s="267">
        <v>1500</v>
      </c>
      <c r="E202" s="133">
        <v>1500</v>
      </c>
    </row>
    <row r="203" spans="1:5">
      <c r="A203" s="4">
        <v>1759</v>
      </c>
      <c r="B203" s="265" t="s">
        <v>62</v>
      </c>
      <c r="C203" s="266">
        <v>1961.75</v>
      </c>
      <c r="D203" s="267">
        <v>2000</v>
      </c>
      <c r="E203" s="133">
        <v>2000</v>
      </c>
    </row>
    <row r="204" spans="1:5">
      <c r="A204" s="4"/>
      <c r="B204" s="265" t="s">
        <v>120</v>
      </c>
      <c r="C204" s="266"/>
      <c r="D204" s="267"/>
      <c r="E204" s="133"/>
    </row>
    <row r="205" spans="1:5">
      <c r="A205" s="4">
        <v>191141.85</v>
      </c>
      <c r="B205" s="265" t="s">
        <v>122</v>
      </c>
      <c r="C205" s="266">
        <v>158286.68</v>
      </c>
      <c r="D205" s="267">
        <v>200000</v>
      </c>
      <c r="E205" s="133">
        <v>168518</v>
      </c>
    </row>
    <row r="206" spans="1:5">
      <c r="A206" s="4"/>
      <c r="B206" s="265" t="s">
        <v>5</v>
      </c>
      <c r="C206" s="266">
        <v>-4112.3500000000004</v>
      </c>
      <c r="D206" s="267"/>
      <c r="E206" s="133"/>
    </row>
    <row r="207" spans="1:5">
      <c r="A207" s="4">
        <v>542.58000000000004</v>
      </c>
      <c r="B207" s="287" t="s">
        <v>175</v>
      </c>
      <c r="C207" s="266">
        <v>3793.93</v>
      </c>
      <c r="D207" s="267">
        <v>2000</v>
      </c>
      <c r="E207" s="133">
        <v>2000</v>
      </c>
    </row>
    <row r="208" spans="1:5">
      <c r="A208" s="4">
        <v>2311</v>
      </c>
      <c r="B208" s="287" t="s">
        <v>164</v>
      </c>
      <c r="C208" s="266">
        <v>3910.66</v>
      </c>
      <c r="D208" s="267">
        <v>2000</v>
      </c>
      <c r="E208" s="133">
        <v>2000</v>
      </c>
    </row>
    <row r="209" spans="1:5">
      <c r="A209" s="4">
        <v>2400</v>
      </c>
      <c r="B209" s="287" t="s">
        <v>124</v>
      </c>
      <c r="C209" s="266"/>
      <c r="D209" s="267">
        <v>1000</v>
      </c>
      <c r="E209" s="133">
        <v>1000</v>
      </c>
    </row>
    <row r="210" spans="1:5">
      <c r="A210" s="4">
        <v>76.19</v>
      </c>
      <c r="B210" s="287" t="s">
        <v>126</v>
      </c>
      <c r="C210" s="266">
        <v>82.05</v>
      </c>
      <c r="D210" s="267"/>
    </row>
    <row r="211" spans="1:5">
      <c r="A211" s="5">
        <f>SUM(A197:A210)</f>
        <v>211255.71</v>
      </c>
      <c r="B211" s="336" t="s">
        <v>38</v>
      </c>
      <c r="C211" s="291">
        <f>SUM(C197:C210)</f>
        <v>174472.47999999998</v>
      </c>
      <c r="D211" s="271">
        <f>SUM(D197:D210)</f>
        <v>225250</v>
      </c>
      <c r="E211" s="131">
        <f>SUM(E197:E210)</f>
        <v>193768</v>
      </c>
    </row>
    <row r="212" spans="1:5">
      <c r="A212" s="322"/>
      <c r="B212" s="323"/>
      <c r="C212" s="324"/>
      <c r="D212" s="284"/>
    </row>
    <row r="213" spans="1:5">
      <c r="A213" s="322"/>
      <c r="B213" s="323"/>
      <c r="C213" s="324"/>
      <c r="D213" s="284"/>
    </row>
    <row r="214" spans="1:5">
      <c r="A214" s="322"/>
      <c r="B214" s="323"/>
      <c r="C214" s="324"/>
      <c r="D214" s="284"/>
    </row>
    <row r="215" spans="1:5">
      <c r="A215" s="322"/>
      <c r="B215" s="323"/>
      <c r="C215" s="324"/>
      <c r="D215" s="284"/>
    </row>
    <row r="216" spans="1:5">
      <c r="A216" s="4"/>
      <c r="B216" s="285" t="s">
        <v>127</v>
      </c>
      <c r="C216" s="286"/>
      <c r="D216" s="284"/>
    </row>
    <row r="217" spans="1:5">
      <c r="A217" s="4">
        <v>43373.43</v>
      </c>
      <c r="B217" s="337" t="s">
        <v>224</v>
      </c>
      <c r="C217" s="266">
        <v>55107.64</v>
      </c>
      <c r="D217" s="267">
        <v>70000</v>
      </c>
      <c r="E217" s="133">
        <v>70000</v>
      </c>
    </row>
    <row r="218" spans="1:5">
      <c r="A218" s="4">
        <v>1676.25</v>
      </c>
      <c r="B218" s="265" t="s">
        <v>69</v>
      </c>
      <c r="C218" s="266">
        <v>2745</v>
      </c>
      <c r="D218" s="267">
        <v>5000</v>
      </c>
      <c r="E218" s="133">
        <v>5000</v>
      </c>
    </row>
    <row r="219" spans="1:5">
      <c r="A219" s="4"/>
      <c r="B219" s="265" t="s">
        <v>62</v>
      </c>
      <c r="C219" s="266"/>
      <c r="D219" s="267">
        <v>850</v>
      </c>
      <c r="E219" s="133">
        <v>850</v>
      </c>
    </row>
    <row r="220" spans="1:5">
      <c r="A220" s="4">
        <v>771.75</v>
      </c>
      <c r="B220" s="265" t="s">
        <v>61</v>
      </c>
      <c r="C220" s="266">
        <v>872.84</v>
      </c>
      <c r="D220" s="267">
        <v>1500</v>
      </c>
      <c r="E220" s="133">
        <v>1500</v>
      </c>
    </row>
    <row r="221" spans="1:5">
      <c r="A221" s="4">
        <v>9767.99</v>
      </c>
      <c r="B221" s="265" t="s">
        <v>223</v>
      </c>
      <c r="C221" s="266">
        <v>8816.4500000000007</v>
      </c>
      <c r="D221" s="267">
        <v>12000</v>
      </c>
      <c r="E221" s="133">
        <v>12000</v>
      </c>
    </row>
    <row r="222" spans="1:5">
      <c r="A222" s="4">
        <v>7012.6</v>
      </c>
      <c r="B222" s="265" t="s">
        <v>165</v>
      </c>
      <c r="C222" s="266">
        <v>5637.79</v>
      </c>
      <c r="D222" s="267"/>
      <c r="E222" s="133"/>
    </row>
    <row r="223" spans="1:5">
      <c r="A223" s="4">
        <v>688.06</v>
      </c>
      <c r="B223" s="287" t="s">
        <v>123</v>
      </c>
      <c r="C223" s="266">
        <v>662.46</v>
      </c>
      <c r="D223" s="267">
        <v>1500</v>
      </c>
      <c r="E223" s="133">
        <v>1500</v>
      </c>
    </row>
    <row r="224" spans="1:5">
      <c r="A224" s="303">
        <v>27.56</v>
      </c>
      <c r="B224" s="338" t="s">
        <v>51</v>
      </c>
      <c r="C224" s="305"/>
      <c r="D224" s="267"/>
    </row>
    <row r="225" spans="1:5">
      <c r="A225" s="5">
        <f>SUM(A217:A224)</f>
        <v>63317.639999999992</v>
      </c>
      <c r="B225" s="269" t="s">
        <v>38</v>
      </c>
      <c r="C225" s="270">
        <f>SUM(C217:C224)</f>
        <v>73842.179999999993</v>
      </c>
      <c r="D225" s="271">
        <f>SUM(D217:D224)</f>
        <v>90850</v>
      </c>
      <c r="E225" s="131">
        <v>90850</v>
      </c>
    </row>
    <row r="226" spans="1:5" s="275" customFormat="1">
      <c r="A226" s="8"/>
      <c r="B226" s="272"/>
      <c r="C226" s="273"/>
      <c r="D226" s="274"/>
      <c r="E226" s="133"/>
    </row>
    <row r="227" spans="1:5" s="275" customFormat="1">
      <c r="A227" s="8"/>
      <c r="B227" s="272"/>
      <c r="C227" s="273"/>
      <c r="D227" s="274"/>
      <c r="E227" s="133"/>
    </row>
    <row r="228" spans="1:5" s="275" customFormat="1">
      <c r="A228" s="8"/>
      <c r="B228" s="272"/>
      <c r="C228" s="273"/>
      <c r="D228" s="274"/>
      <c r="E228" s="133"/>
    </row>
    <row r="229" spans="1:5" s="275" customFormat="1">
      <c r="A229" s="8"/>
      <c r="B229" s="272"/>
      <c r="C229" s="273"/>
      <c r="D229" s="274"/>
      <c r="E229" s="133"/>
    </row>
    <row r="230" spans="1:5" s="275" customFormat="1">
      <c r="A230" s="8"/>
      <c r="B230" s="272"/>
      <c r="C230" s="273"/>
      <c r="D230" s="274"/>
      <c r="E230" s="133"/>
    </row>
    <row r="231" spans="1:5" s="275" customFormat="1">
      <c r="A231" s="8"/>
      <c r="B231" s="272"/>
      <c r="C231" s="273"/>
      <c r="D231" s="274"/>
      <c r="E231" s="133"/>
    </row>
    <row r="232" spans="1:5" s="275" customFormat="1">
      <c r="A232" s="8"/>
      <c r="B232" s="272"/>
      <c r="C232" s="273"/>
      <c r="D232" s="274"/>
      <c r="E232" s="133"/>
    </row>
    <row r="233" spans="1:5">
      <c r="A233" s="7" t="s">
        <v>203</v>
      </c>
      <c r="B233" s="279" t="s">
        <v>41</v>
      </c>
      <c r="C233" s="280" t="s">
        <v>231</v>
      </c>
      <c r="D233" s="281" t="s">
        <v>153</v>
      </c>
      <c r="E233" s="236" t="s">
        <v>202</v>
      </c>
    </row>
    <row r="234" spans="1:5">
      <c r="A234" s="44"/>
      <c r="B234" s="285" t="s">
        <v>135</v>
      </c>
      <c r="C234" s="339"/>
      <c r="D234" s="340"/>
    </row>
    <row r="235" spans="1:5">
      <c r="A235" s="8"/>
      <c r="B235" s="276"/>
      <c r="C235" s="273"/>
      <c r="D235" s="284"/>
    </row>
    <row r="236" spans="1:5">
      <c r="A236" s="8">
        <v>5000</v>
      </c>
      <c r="B236" s="285" t="s">
        <v>136</v>
      </c>
      <c r="C236" s="277"/>
      <c r="D236" s="278">
        <v>5000</v>
      </c>
      <c r="E236" s="132">
        <v>5000</v>
      </c>
    </row>
    <row r="237" spans="1:5">
      <c r="A237" s="8"/>
      <c r="B237" s="276"/>
      <c r="C237" s="273"/>
      <c r="D237" s="274"/>
    </row>
    <row r="238" spans="1:5">
      <c r="A238" s="8">
        <v>5000</v>
      </c>
      <c r="B238" s="285" t="s">
        <v>137</v>
      </c>
      <c r="C238" s="277"/>
      <c r="D238" s="278">
        <v>5000</v>
      </c>
      <c r="E238" s="132">
        <v>5000</v>
      </c>
    </row>
    <row r="239" spans="1:5">
      <c r="A239" s="4"/>
      <c r="B239" s="276" t="s">
        <v>0</v>
      </c>
      <c r="C239" s="273"/>
      <c r="D239" s="274"/>
    </row>
    <row r="240" spans="1:5">
      <c r="A240" s="8">
        <v>5000</v>
      </c>
      <c r="B240" s="285" t="s">
        <v>138</v>
      </c>
      <c r="C240" s="277"/>
      <c r="D240" s="278">
        <v>5000</v>
      </c>
      <c r="E240" s="132">
        <v>5000</v>
      </c>
    </row>
    <row r="241" spans="1:5">
      <c r="A241" s="8"/>
      <c r="B241" s="341"/>
      <c r="C241" s="273"/>
      <c r="D241" s="274"/>
      <c r="E241" s="240"/>
    </row>
    <row r="242" spans="1:5">
      <c r="A242" s="8"/>
      <c r="B242" s="269" t="s">
        <v>38</v>
      </c>
      <c r="C242" s="270"/>
      <c r="D242" s="271">
        <v>15000</v>
      </c>
      <c r="E242" s="131">
        <v>1500</v>
      </c>
    </row>
    <row r="243" spans="1:5">
      <c r="A243" s="4"/>
      <c r="B243" s="282"/>
      <c r="C243" s="283"/>
      <c r="D243" s="284"/>
    </row>
    <row r="244" spans="1:5">
      <c r="A244" s="87">
        <v>362293.45</v>
      </c>
      <c r="B244" s="342" t="s">
        <v>225</v>
      </c>
      <c r="C244" s="343">
        <f>SUM(C56, C63, C85, C91, C128, C148, C159, C166, C182, C192, C211, C225, C242)</f>
        <v>606845.64999999991</v>
      </c>
      <c r="D244" s="320">
        <f>SUM(D56, D63, D66, D85, D91, D128, D148, D159, D166, D182, D192, D211, D225, D242)</f>
        <v>639294</v>
      </c>
      <c r="E244" s="131">
        <f>SUM(E56, E63, E85, E91, E128, E148, E159, E166, E182, E192, E211, E225, E242)</f>
        <v>615940</v>
      </c>
    </row>
    <row r="245" spans="1:5">
      <c r="A245" s="8"/>
      <c r="B245" s="272"/>
      <c r="C245" s="273"/>
      <c r="D245" s="284"/>
    </row>
    <row r="246" spans="1:5">
      <c r="A246" s="322"/>
      <c r="B246" s="344" t="s">
        <v>140</v>
      </c>
      <c r="C246" s="345"/>
      <c r="D246" s="284"/>
    </row>
    <row r="247" spans="1:5">
      <c r="A247" s="322"/>
      <c r="B247" s="323" t="s">
        <v>141</v>
      </c>
      <c r="C247" s="324"/>
      <c r="D247" s="284"/>
    </row>
    <row r="248" spans="1:5">
      <c r="A248" s="322"/>
      <c r="B248" s="323" t="s">
        <v>142</v>
      </c>
      <c r="C248" s="324"/>
      <c r="D248" s="284"/>
    </row>
    <row r="249" spans="1:5">
      <c r="A249" s="322"/>
      <c r="B249" s="323" t="s">
        <v>143</v>
      </c>
      <c r="C249" s="324"/>
      <c r="D249" s="284"/>
    </row>
    <row r="250" spans="1:5">
      <c r="A250" s="322"/>
      <c r="B250" s="323" t="s">
        <v>144</v>
      </c>
      <c r="C250" s="324"/>
      <c r="D250" s="284"/>
    </row>
    <row r="251" spans="1:5">
      <c r="A251" s="322"/>
      <c r="B251" s="323" t="s">
        <v>145</v>
      </c>
      <c r="C251" s="324"/>
      <c r="D251" s="284"/>
    </row>
    <row r="252" spans="1:5">
      <c r="A252" s="322"/>
      <c r="B252" s="323" t="s">
        <v>146</v>
      </c>
      <c r="C252" s="324"/>
      <c r="D252" s="284"/>
    </row>
    <row r="253" spans="1:5">
      <c r="A253" s="322"/>
      <c r="B253" s="323" t="s">
        <v>147</v>
      </c>
      <c r="C253" s="324"/>
      <c r="D253" s="284"/>
    </row>
    <row r="254" spans="1:5">
      <c r="A254" s="322"/>
      <c r="B254" s="323" t="s">
        <v>148</v>
      </c>
      <c r="C254" s="324"/>
      <c r="D254" s="284"/>
    </row>
    <row r="255" spans="1:5">
      <c r="A255" s="322"/>
      <c r="B255" s="346" t="s">
        <v>178</v>
      </c>
      <c r="C255" s="347"/>
      <c r="D255" s="284"/>
    </row>
    <row r="256" spans="1:5">
      <c r="A256" s="322"/>
      <c r="B256" s="346" t="s">
        <v>179</v>
      </c>
      <c r="C256" s="347"/>
      <c r="D256" s="284"/>
    </row>
    <row r="257" spans="1:24">
      <c r="A257" s="322"/>
      <c r="B257" s="346" t="s">
        <v>180</v>
      </c>
      <c r="C257" s="347"/>
      <c r="D257" s="284"/>
    </row>
    <row r="258" spans="1:24" s="323" customFormat="1">
      <c r="A258" s="322"/>
      <c r="B258" s="346" t="s">
        <v>177</v>
      </c>
      <c r="C258" s="347"/>
      <c r="D258" s="284"/>
      <c r="E258" s="233"/>
      <c r="F258" s="348"/>
      <c r="G258" s="348"/>
      <c r="H258" s="348"/>
      <c r="I258" s="348"/>
      <c r="J258" s="348"/>
      <c r="K258" s="348"/>
      <c r="L258" s="348"/>
      <c r="M258" s="348"/>
      <c r="N258" s="348"/>
      <c r="O258" s="348"/>
      <c r="P258" s="348"/>
      <c r="Q258" s="348"/>
      <c r="R258" s="348"/>
      <c r="S258" s="348"/>
      <c r="T258" s="348"/>
      <c r="U258" s="348"/>
      <c r="V258" s="348"/>
      <c r="W258" s="348"/>
      <c r="X258" s="348"/>
    </row>
    <row r="259" spans="1:24">
      <c r="A259" s="322"/>
      <c r="B259" s="346" t="s">
        <v>230</v>
      </c>
      <c r="C259" s="324"/>
      <c r="D259" s="133"/>
    </row>
    <row r="260" spans="1:24">
      <c r="C260" s="349"/>
      <c r="D260" s="136"/>
      <c r="E260" s="239"/>
    </row>
    <row r="261" spans="1:24">
      <c r="C261" s="349"/>
      <c r="D261" s="136"/>
      <c r="E261" s="239"/>
    </row>
    <row r="262" spans="1:24">
      <c r="C262" s="349"/>
      <c r="D262" s="136"/>
      <c r="E262" s="239"/>
    </row>
    <row r="263" spans="1:24">
      <c r="C263" s="349"/>
      <c r="D263" s="136"/>
      <c r="E263" s="239"/>
    </row>
    <row r="264" spans="1:24">
      <c r="C264" s="349"/>
      <c r="D264" s="136"/>
      <c r="E264" s="239"/>
    </row>
    <row r="265" spans="1:24">
      <c r="C265" s="349"/>
      <c r="D265" s="136"/>
      <c r="E265" s="239"/>
    </row>
    <row r="266" spans="1:24">
      <c r="C266" s="349"/>
      <c r="D266" s="136"/>
      <c r="E266" s="239"/>
    </row>
    <row r="267" spans="1:24">
      <c r="C267" s="349"/>
      <c r="D267" s="136"/>
      <c r="E267" s="239"/>
    </row>
    <row r="268" spans="1:24">
      <c r="C268" s="349"/>
      <c r="D268" s="136"/>
      <c r="E268" s="239"/>
    </row>
    <row r="269" spans="1:24">
      <c r="C269" s="349"/>
      <c r="D269" s="136"/>
      <c r="E269" s="239"/>
    </row>
    <row r="270" spans="1:24">
      <c r="C270" s="349"/>
      <c r="D270" s="136"/>
      <c r="E270" s="239"/>
    </row>
    <row r="271" spans="1:24">
      <c r="C271" s="349"/>
      <c r="D271" s="136"/>
      <c r="E271" s="239"/>
    </row>
    <row r="272" spans="1:24">
      <c r="C272" s="349"/>
      <c r="D272" s="136"/>
      <c r="E272" s="239"/>
    </row>
    <row r="273" spans="3:5">
      <c r="C273" s="349"/>
      <c r="D273" s="136"/>
      <c r="E273" s="239"/>
    </row>
    <row r="274" spans="3:5">
      <c r="C274" s="349"/>
      <c r="D274" s="136"/>
      <c r="E274" s="239"/>
    </row>
    <row r="275" spans="3:5">
      <c r="C275" s="349"/>
      <c r="D275" s="136"/>
      <c r="E275" s="239"/>
    </row>
    <row r="276" spans="3:5">
      <c r="C276" s="349"/>
      <c r="D276" s="136"/>
      <c r="E276" s="239"/>
    </row>
    <row r="277" spans="3:5">
      <c r="C277" s="349"/>
      <c r="D277" s="136"/>
      <c r="E277" s="239"/>
    </row>
    <row r="278" spans="3:5">
      <c r="C278" s="349"/>
      <c r="D278" s="136"/>
      <c r="E278" s="239"/>
    </row>
    <row r="279" spans="3:5">
      <c r="C279" s="349"/>
      <c r="D279" s="136"/>
      <c r="E279" s="239"/>
    </row>
    <row r="280" spans="3:5">
      <c r="C280" s="349"/>
      <c r="D280" s="136"/>
      <c r="E280" s="239"/>
    </row>
    <row r="281" spans="3:5">
      <c r="C281" s="349"/>
      <c r="D281" s="136"/>
      <c r="E281" s="239"/>
    </row>
    <row r="282" spans="3:5">
      <c r="C282" s="349"/>
      <c r="D282" s="136"/>
      <c r="E282" s="239"/>
    </row>
    <row r="283" spans="3:5">
      <c r="C283" s="349"/>
      <c r="D283" s="136"/>
      <c r="E283" s="239"/>
    </row>
    <row r="284" spans="3:5">
      <c r="C284" s="349"/>
      <c r="D284" s="136"/>
      <c r="E284" s="239"/>
    </row>
    <row r="285" spans="3:5">
      <c r="C285" s="349"/>
      <c r="D285" s="136"/>
      <c r="E285" s="239"/>
    </row>
    <row r="286" spans="3:5">
      <c r="C286" s="349"/>
      <c r="E286" s="239"/>
    </row>
    <row r="287" spans="3:5">
      <c r="C287" s="349"/>
      <c r="E287" s="238"/>
    </row>
    <row r="288" spans="3:5">
      <c r="C288" s="349"/>
    </row>
    <row r="289" spans="3:3">
      <c r="C289" s="349"/>
    </row>
    <row r="290" spans="3:3">
      <c r="C290" s="349"/>
    </row>
    <row r="291" spans="3:3">
      <c r="C291" s="349"/>
    </row>
    <row r="292" spans="3:3">
      <c r="C292" s="349"/>
    </row>
    <row r="293" spans="3:3">
      <c r="C293" s="349"/>
    </row>
    <row r="294" spans="3:3">
      <c r="C294" s="349"/>
    </row>
    <row r="295" spans="3:3">
      <c r="C295" s="349"/>
    </row>
    <row r="296" spans="3:3">
      <c r="C296" s="349"/>
    </row>
    <row r="297" spans="3:3">
      <c r="C297" s="349"/>
    </row>
    <row r="298" spans="3:3">
      <c r="C298" s="349"/>
    </row>
    <row r="299" spans="3:3">
      <c r="C299" s="349"/>
    </row>
    <row r="300" spans="3:3">
      <c r="C300" s="349"/>
    </row>
    <row r="301" spans="3:3">
      <c r="C301" s="349"/>
    </row>
    <row r="302" spans="3:3">
      <c r="C302" s="349"/>
    </row>
    <row r="303" spans="3:3">
      <c r="C303" s="349"/>
    </row>
    <row r="304" spans="3:3">
      <c r="C304" s="349"/>
    </row>
    <row r="305" spans="3:3">
      <c r="C305" s="349"/>
    </row>
    <row r="306" spans="3:3">
      <c r="C306" s="349"/>
    </row>
    <row r="307" spans="3:3">
      <c r="C307" s="349"/>
    </row>
    <row r="308" spans="3:3">
      <c r="C308" s="349"/>
    </row>
    <row r="309" spans="3:3">
      <c r="C309" s="349"/>
    </row>
    <row r="310" spans="3:3">
      <c r="C310" s="349"/>
    </row>
    <row r="311" spans="3:3">
      <c r="C311" s="349"/>
    </row>
    <row r="312" spans="3:3">
      <c r="C312" s="349"/>
    </row>
  </sheetData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24"/>
  <sheetViews>
    <sheetView topLeftCell="A46" zoomScaleNormal="100" workbookViewId="0">
      <selection activeCell="I2" sqref="I2"/>
    </sheetView>
  </sheetViews>
  <sheetFormatPr defaultRowHeight="15"/>
  <cols>
    <col min="1" max="1" width="9.85546875" style="374" bestFit="1" customWidth="1"/>
    <col min="2" max="2" width="10.85546875" style="374" customWidth="1"/>
    <col min="3" max="3" width="11" style="388" customWidth="1"/>
    <col min="4" max="4" width="21.140625" style="158" bestFit="1" customWidth="1"/>
    <col min="5" max="5" width="14.42578125" style="413" customWidth="1"/>
    <col min="6" max="6" width="12.140625" style="433" bestFit="1" customWidth="1"/>
    <col min="7" max="7" width="14.7109375" style="233" customWidth="1"/>
    <col min="8" max="8" width="13.42578125" customWidth="1"/>
    <col min="9" max="9" width="15.28515625" customWidth="1"/>
    <col min="10" max="10" width="13.28515625" style="11" customWidth="1"/>
    <col min="11" max="11" width="11.5703125" style="11" bestFit="1" customWidth="1"/>
    <col min="12" max="12" width="10.85546875" style="11" customWidth="1"/>
  </cols>
  <sheetData>
    <row r="1" spans="1:7">
      <c r="A1" s="361" t="s">
        <v>152</v>
      </c>
      <c r="B1" s="361" t="s">
        <v>184</v>
      </c>
      <c r="C1" s="382" t="s">
        <v>236</v>
      </c>
      <c r="D1" s="225" t="s">
        <v>3</v>
      </c>
      <c r="E1" s="405" t="s">
        <v>232</v>
      </c>
      <c r="F1" s="432" t="s">
        <v>198</v>
      </c>
      <c r="G1" s="357" t="s">
        <v>245</v>
      </c>
    </row>
    <row r="2" spans="1:7">
      <c r="A2" s="362">
        <v>756.44</v>
      </c>
      <c r="B2" s="362">
        <v>804.75</v>
      </c>
      <c r="C2" s="383">
        <v>676.14</v>
      </c>
      <c r="D2" s="144" t="s">
        <v>4</v>
      </c>
      <c r="E2" s="406">
        <v>442.75</v>
      </c>
      <c r="F2" s="433">
        <v>600</v>
      </c>
      <c r="G2" s="233">
        <v>400</v>
      </c>
    </row>
    <row r="3" spans="1:7">
      <c r="A3" s="363">
        <v>63928.66</v>
      </c>
      <c r="B3" s="363"/>
      <c r="C3" s="383"/>
      <c r="D3" s="144" t="s">
        <v>287</v>
      </c>
      <c r="E3" s="406"/>
    </row>
    <row r="4" spans="1:7">
      <c r="A4" s="362"/>
      <c r="B4" s="362">
        <v>1363421</v>
      </c>
      <c r="C4" s="383"/>
      <c r="D4" s="144" t="s">
        <v>7</v>
      </c>
      <c r="E4" s="406"/>
    </row>
    <row r="5" spans="1:7">
      <c r="A5" s="362"/>
      <c r="B5" s="362"/>
      <c r="C5" s="383">
        <v>22</v>
      </c>
      <c r="D5" s="144" t="s">
        <v>200</v>
      </c>
      <c r="E5" s="406">
        <v>2</v>
      </c>
    </row>
    <row r="6" spans="1:7">
      <c r="A6" s="362">
        <v>1135</v>
      </c>
      <c r="B6" s="362">
        <v>870</v>
      </c>
      <c r="C6" s="383">
        <v>990.08</v>
      </c>
      <c r="D6" s="144" t="s">
        <v>8</v>
      </c>
      <c r="E6" s="406">
        <v>1081.6400000000001</v>
      </c>
      <c r="F6" s="433">
        <v>500</v>
      </c>
      <c r="G6" s="233">
        <v>500</v>
      </c>
    </row>
    <row r="7" spans="1:7">
      <c r="A7" s="362">
        <v>55</v>
      </c>
      <c r="B7" s="362">
        <v>20</v>
      </c>
      <c r="C7" s="383">
        <v>20</v>
      </c>
      <c r="D7" s="144" t="s">
        <v>9</v>
      </c>
      <c r="E7" s="406">
        <v>25</v>
      </c>
    </row>
    <row r="8" spans="1:7">
      <c r="A8" s="362">
        <v>80</v>
      </c>
      <c r="B8" s="362">
        <v>60</v>
      </c>
      <c r="C8" s="383">
        <v>80</v>
      </c>
      <c r="D8" s="144" t="s">
        <v>10</v>
      </c>
      <c r="E8" s="406">
        <v>60</v>
      </c>
    </row>
    <row r="9" spans="1:7">
      <c r="A9" s="362">
        <v>590.89</v>
      </c>
      <c r="B9" s="362">
        <v>40.83</v>
      </c>
      <c r="C9" s="383">
        <v>666.24</v>
      </c>
      <c r="D9" s="144" t="s">
        <v>11</v>
      </c>
      <c r="E9" s="406">
        <v>63.5</v>
      </c>
      <c r="F9" s="433">
        <v>500</v>
      </c>
      <c r="G9" s="233">
        <v>500</v>
      </c>
    </row>
    <row r="10" spans="1:7">
      <c r="A10" s="362"/>
      <c r="B10" s="362"/>
      <c r="C10" s="383"/>
      <c r="D10" s="144" t="s">
        <v>286</v>
      </c>
      <c r="E10" s="406">
        <v>1499.1</v>
      </c>
    </row>
    <row r="11" spans="1:7">
      <c r="A11" s="362">
        <v>286</v>
      </c>
      <c r="B11" s="362">
        <v>1027.07</v>
      </c>
      <c r="C11" s="383">
        <v>511.92</v>
      </c>
      <c r="D11" s="144" t="s">
        <v>12</v>
      </c>
      <c r="E11" s="445">
        <v>202.7</v>
      </c>
      <c r="F11" s="433">
        <v>500</v>
      </c>
    </row>
    <row r="12" spans="1:7">
      <c r="A12" s="362"/>
      <c r="B12" s="362">
        <v>2010</v>
      </c>
      <c r="C12" s="383">
        <v>2569.6</v>
      </c>
      <c r="D12" s="144" t="s">
        <v>13</v>
      </c>
      <c r="E12" s="406">
        <v>950</v>
      </c>
      <c r="F12" s="433">
        <v>500</v>
      </c>
    </row>
    <row r="13" spans="1:7">
      <c r="A13" s="362">
        <v>6730.46</v>
      </c>
      <c r="B13" s="362">
        <v>6676.25</v>
      </c>
      <c r="C13" s="383"/>
      <c r="D13" s="144" t="s">
        <v>14</v>
      </c>
      <c r="E13" s="406">
        <v>8283.2199999999993</v>
      </c>
      <c r="F13" s="433">
        <v>7000</v>
      </c>
      <c r="G13" s="233">
        <v>9000</v>
      </c>
    </row>
    <row r="14" spans="1:7">
      <c r="A14" s="362">
        <v>0</v>
      </c>
      <c r="B14" s="362">
        <v>60810</v>
      </c>
      <c r="C14" s="383">
        <v>60810</v>
      </c>
      <c r="D14" s="144" t="s">
        <v>15</v>
      </c>
      <c r="E14" s="406">
        <v>60810</v>
      </c>
      <c r="F14" s="433">
        <v>63645</v>
      </c>
    </row>
    <row r="15" spans="1:7">
      <c r="A15" s="362">
        <v>850</v>
      </c>
      <c r="B15" s="362">
        <v>975</v>
      </c>
      <c r="C15" s="383">
        <v>850</v>
      </c>
      <c r="D15" s="144" t="s">
        <v>16</v>
      </c>
      <c r="E15" s="406">
        <v>350</v>
      </c>
      <c r="F15" s="433">
        <v>700</v>
      </c>
      <c r="G15" s="233">
        <v>500</v>
      </c>
    </row>
    <row r="16" spans="1:7">
      <c r="A16" s="362"/>
      <c r="B16" s="362"/>
      <c r="C16" s="383">
        <v>152.5</v>
      </c>
      <c r="D16" s="144" t="s">
        <v>199</v>
      </c>
      <c r="E16" s="406">
        <v>5</v>
      </c>
    </row>
    <row r="17" spans="1:10">
      <c r="A17" s="362">
        <v>461</v>
      </c>
      <c r="B17" s="362"/>
      <c r="C17" s="383"/>
      <c r="D17" s="144" t="s">
        <v>17</v>
      </c>
      <c r="E17" s="469">
        <v>140</v>
      </c>
      <c r="H17" s="470" t="s">
        <v>288</v>
      </c>
    </row>
    <row r="18" spans="1:10">
      <c r="A18" s="362">
        <v>289.92</v>
      </c>
      <c r="B18" s="362">
        <v>429.43</v>
      </c>
      <c r="C18" s="383">
        <v>407.77</v>
      </c>
      <c r="D18" s="144" t="s">
        <v>18</v>
      </c>
      <c r="E18" s="406">
        <v>253.92</v>
      </c>
      <c r="F18" s="433">
        <v>250</v>
      </c>
      <c r="G18" s="233">
        <v>250</v>
      </c>
    </row>
    <row r="19" spans="1:10">
      <c r="A19" s="362">
        <v>80.680000000000007</v>
      </c>
      <c r="B19" s="362">
        <v>249.54</v>
      </c>
      <c r="C19" s="383">
        <v>209.27</v>
      </c>
      <c r="D19" s="144" t="s">
        <v>19</v>
      </c>
      <c r="E19" s="406">
        <v>66.56</v>
      </c>
      <c r="F19" s="433">
        <v>50</v>
      </c>
      <c r="G19" s="233">
        <v>50</v>
      </c>
    </row>
    <row r="20" spans="1:10">
      <c r="A20" s="362">
        <v>5270.76</v>
      </c>
      <c r="B20" s="362">
        <v>5349.49</v>
      </c>
      <c r="C20" s="383">
        <v>4992.3100000000004</v>
      </c>
      <c r="D20" s="144" t="s">
        <v>235</v>
      </c>
      <c r="E20" s="406">
        <v>5695.55</v>
      </c>
      <c r="F20" s="433">
        <v>5000</v>
      </c>
      <c r="G20" s="233">
        <v>5000</v>
      </c>
    </row>
    <row r="21" spans="1:10">
      <c r="A21" s="362">
        <v>2505</v>
      </c>
      <c r="B21" s="362">
        <v>2429.08</v>
      </c>
      <c r="C21" s="383">
        <v>2911</v>
      </c>
      <c r="D21" s="144" t="s">
        <v>21</v>
      </c>
      <c r="E21" s="406">
        <v>3350</v>
      </c>
      <c r="F21" s="433">
        <v>3000</v>
      </c>
      <c r="G21" s="233">
        <v>3000</v>
      </c>
    </row>
    <row r="22" spans="1:10">
      <c r="A22" s="362"/>
      <c r="B22" s="362">
        <v>5337.11</v>
      </c>
      <c r="C22" s="383">
        <v>9464.8700000000008</v>
      </c>
      <c r="D22" s="144" t="s">
        <v>185</v>
      </c>
      <c r="E22" s="445">
        <v>9967.4</v>
      </c>
      <c r="F22" s="433">
        <v>6000</v>
      </c>
      <c r="G22" s="233">
        <v>6000</v>
      </c>
    </row>
    <row r="23" spans="1:10">
      <c r="A23" s="362">
        <v>290</v>
      </c>
      <c r="B23" s="362"/>
      <c r="C23" s="383">
        <v>18</v>
      </c>
      <c r="D23" s="144" t="s">
        <v>168</v>
      </c>
      <c r="E23" s="467">
        <v>430.82</v>
      </c>
      <c r="F23" s="433">
        <v>100</v>
      </c>
      <c r="G23" s="233">
        <v>100</v>
      </c>
      <c r="H23" s="468" t="s">
        <v>248</v>
      </c>
    </row>
    <row r="24" spans="1:10">
      <c r="A24" s="362">
        <v>4016</v>
      </c>
      <c r="B24" s="362">
        <v>1021</v>
      </c>
      <c r="C24" s="383">
        <v>8822</v>
      </c>
      <c r="D24" s="144" t="s">
        <v>22</v>
      </c>
      <c r="E24" s="406">
        <v>6580</v>
      </c>
      <c r="F24" s="433">
        <v>5000</v>
      </c>
      <c r="G24" s="233">
        <v>5000</v>
      </c>
    </row>
    <row r="25" spans="1:10">
      <c r="A25" s="362">
        <v>3997.02</v>
      </c>
      <c r="B25" s="362">
        <v>1027.01</v>
      </c>
      <c r="C25" s="383">
        <v>908.28</v>
      </c>
      <c r="D25" s="144" t="s">
        <v>169</v>
      </c>
      <c r="E25" s="406">
        <v>4011.81</v>
      </c>
      <c r="G25" s="233">
        <v>2000</v>
      </c>
      <c r="I25" s="446" t="s">
        <v>250</v>
      </c>
    </row>
    <row r="26" spans="1:10">
      <c r="A26" s="362">
        <v>1687.77</v>
      </c>
      <c r="B26" s="362">
        <v>1687.16</v>
      </c>
      <c r="C26" s="383">
        <v>1690.34</v>
      </c>
      <c r="D26" s="144" t="s">
        <v>23</v>
      </c>
      <c r="E26" s="406">
        <v>1689.92</v>
      </c>
      <c r="F26" s="433">
        <v>1500</v>
      </c>
      <c r="G26" s="233">
        <v>1500</v>
      </c>
      <c r="I26" t="s">
        <v>251</v>
      </c>
      <c r="J26" s="11">
        <v>1013244.59</v>
      </c>
    </row>
    <row r="27" spans="1:10">
      <c r="A27" s="362"/>
      <c r="B27" s="362"/>
      <c r="C27" s="383">
        <v>1750</v>
      </c>
      <c r="D27" s="144" t="s">
        <v>204</v>
      </c>
      <c r="E27" s="406">
        <v>2000</v>
      </c>
      <c r="I27" t="s">
        <v>252</v>
      </c>
      <c r="J27" s="11">
        <v>1723614.62</v>
      </c>
    </row>
    <row r="28" spans="1:10">
      <c r="A28" s="362"/>
      <c r="B28" s="362"/>
      <c r="C28" s="383">
        <v>7528.79</v>
      </c>
      <c r="D28" s="144" t="s">
        <v>219</v>
      </c>
      <c r="E28" s="406">
        <v>5469.86</v>
      </c>
      <c r="G28" s="233">
        <v>5000</v>
      </c>
      <c r="I28" t="s">
        <v>211</v>
      </c>
      <c r="J28" s="11">
        <v>103025.12</v>
      </c>
    </row>
    <row r="29" spans="1:10">
      <c r="A29" s="362">
        <v>178</v>
      </c>
      <c r="B29" s="362">
        <v>780.4</v>
      </c>
      <c r="C29" s="383">
        <v>346</v>
      </c>
      <c r="D29" s="144" t="s">
        <v>24</v>
      </c>
      <c r="E29" s="406">
        <v>1656</v>
      </c>
      <c r="F29" s="433">
        <v>150</v>
      </c>
      <c r="I29" t="s">
        <v>213</v>
      </c>
      <c r="J29" s="11">
        <v>391.82</v>
      </c>
    </row>
    <row r="30" spans="1:10">
      <c r="A30" s="362">
        <v>2674.6</v>
      </c>
      <c r="B30" s="362">
        <v>3278.45</v>
      </c>
      <c r="C30" s="383">
        <v>1476.67</v>
      </c>
      <c r="D30" s="144" t="s">
        <v>25</v>
      </c>
      <c r="E30" s="406">
        <v>982.1</v>
      </c>
      <c r="F30" s="433">
        <v>1500</v>
      </c>
      <c r="G30" s="233">
        <v>1000</v>
      </c>
      <c r="I30" t="s">
        <v>233</v>
      </c>
      <c r="J30" s="11">
        <v>7632.37</v>
      </c>
    </row>
    <row r="31" spans="1:10">
      <c r="A31" s="362">
        <v>0</v>
      </c>
      <c r="B31" s="362">
        <v>1800</v>
      </c>
      <c r="C31" s="383">
        <v>1800</v>
      </c>
      <c r="D31" s="144" t="s">
        <v>266</v>
      </c>
      <c r="E31" s="406">
        <v>1800</v>
      </c>
      <c r="F31" s="433">
        <v>1500</v>
      </c>
      <c r="G31" s="452">
        <v>1800</v>
      </c>
      <c r="I31" t="s">
        <v>215</v>
      </c>
      <c r="J31" s="11">
        <v>327.44</v>
      </c>
    </row>
    <row r="32" spans="1:10">
      <c r="A32" s="362">
        <v>56330.8</v>
      </c>
      <c r="B32" s="362">
        <v>2604.81</v>
      </c>
      <c r="C32" s="383">
        <v>3377.96</v>
      </c>
      <c r="D32" s="144" t="s">
        <v>247</v>
      </c>
      <c r="E32" s="406">
        <v>1570.2</v>
      </c>
      <c r="F32" s="433">
        <v>2500</v>
      </c>
      <c r="G32" s="452">
        <v>2500</v>
      </c>
      <c r="I32" t="s">
        <v>113</v>
      </c>
      <c r="J32" s="11">
        <v>7160.92</v>
      </c>
    </row>
    <row r="33" spans="1:12">
      <c r="A33" s="362"/>
      <c r="B33" s="362"/>
      <c r="C33" s="383">
        <v>200</v>
      </c>
      <c r="D33" s="144" t="s">
        <v>218</v>
      </c>
      <c r="E33" s="406"/>
      <c r="G33" s="452"/>
      <c r="I33" t="s">
        <v>253</v>
      </c>
      <c r="J33" s="11">
        <v>-0.54</v>
      </c>
    </row>
    <row r="34" spans="1:12">
      <c r="A34" s="362">
        <v>48</v>
      </c>
      <c r="B34" s="362">
        <v>48.71</v>
      </c>
      <c r="C34" s="383">
        <v>49.89</v>
      </c>
      <c r="D34" s="144" t="s">
        <v>28</v>
      </c>
      <c r="E34" s="406">
        <v>49.89</v>
      </c>
      <c r="F34" s="433">
        <v>40</v>
      </c>
      <c r="G34" s="452">
        <v>40</v>
      </c>
      <c r="I34" s="67" t="s">
        <v>38</v>
      </c>
      <c r="J34" s="241">
        <f>SUM(J26:J33)</f>
        <v>2855396.34</v>
      </c>
    </row>
    <row r="35" spans="1:12">
      <c r="A35" s="362">
        <v>0</v>
      </c>
      <c r="B35" s="362">
        <v>320</v>
      </c>
      <c r="C35" s="383">
        <v>160</v>
      </c>
      <c r="D35" s="144" t="s">
        <v>29</v>
      </c>
      <c r="E35" s="406"/>
      <c r="F35" s="433">
        <v>150</v>
      </c>
      <c r="G35" s="452"/>
    </row>
    <row r="36" spans="1:12">
      <c r="A36" s="362">
        <v>3366.41</v>
      </c>
      <c r="B36" s="362">
        <v>111.53</v>
      </c>
      <c r="C36" s="383">
        <v>13591.64</v>
      </c>
      <c r="D36" s="144" t="s">
        <v>30</v>
      </c>
      <c r="E36" s="448">
        <v>1869.56</v>
      </c>
      <c r="F36" s="433">
        <v>400</v>
      </c>
      <c r="G36" s="452">
        <v>400</v>
      </c>
    </row>
    <row r="37" spans="1:12">
      <c r="A37" s="362">
        <v>320</v>
      </c>
      <c r="B37" s="362"/>
      <c r="C37" s="383">
        <v>839.7</v>
      </c>
      <c r="D37" s="144" t="s">
        <v>31</v>
      </c>
      <c r="E37" s="406">
        <v>758.74</v>
      </c>
      <c r="F37" s="434">
        <v>500</v>
      </c>
      <c r="G37" s="452">
        <v>500</v>
      </c>
    </row>
    <row r="38" spans="1:12">
      <c r="A38" s="362">
        <v>3817.7</v>
      </c>
      <c r="B38" s="362">
        <v>22623.65</v>
      </c>
      <c r="C38" s="383">
        <v>3309.77</v>
      </c>
      <c r="D38" s="144" t="s">
        <v>32</v>
      </c>
      <c r="E38" s="406">
        <v>3308.93</v>
      </c>
      <c r="F38" s="458" t="s">
        <v>282</v>
      </c>
      <c r="G38" s="452">
        <v>22086</v>
      </c>
      <c r="H38" s="459" t="s">
        <v>283</v>
      </c>
      <c r="I38" t="s">
        <v>294</v>
      </c>
    </row>
    <row r="39" spans="1:12">
      <c r="A39" s="362">
        <v>795</v>
      </c>
      <c r="B39" s="362">
        <v>960</v>
      </c>
      <c r="C39" s="383">
        <v>1245</v>
      </c>
      <c r="D39" s="144" t="s">
        <v>34</v>
      </c>
      <c r="E39" s="406">
        <v>1245</v>
      </c>
      <c r="F39" s="433">
        <v>500</v>
      </c>
      <c r="G39" s="452">
        <v>500</v>
      </c>
    </row>
    <row r="40" spans="1:12">
      <c r="A40" s="362">
        <v>94047.42</v>
      </c>
      <c r="B40" s="362">
        <v>102034.19</v>
      </c>
      <c r="C40" s="383">
        <v>101604.17</v>
      </c>
      <c r="D40" s="144" t="s">
        <v>35</v>
      </c>
      <c r="E40" s="406">
        <v>111768.84</v>
      </c>
      <c r="F40" s="433">
        <v>111000</v>
      </c>
      <c r="G40" s="452">
        <v>109000</v>
      </c>
    </row>
    <row r="41" spans="1:12">
      <c r="A41" s="362">
        <v>520</v>
      </c>
      <c r="B41" s="362">
        <v>596</v>
      </c>
      <c r="C41" s="383">
        <v>95</v>
      </c>
      <c r="D41" s="144" t="s">
        <v>36</v>
      </c>
      <c r="E41" s="406"/>
      <c r="F41" s="433">
        <v>0</v>
      </c>
    </row>
    <row r="42" spans="1:12">
      <c r="A42" s="362">
        <v>75</v>
      </c>
      <c r="B42" s="362">
        <v>150</v>
      </c>
      <c r="C42" s="383"/>
      <c r="D42" s="144" t="s">
        <v>37</v>
      </c>
      <c r="E42" s="406"/>
      <c r="F42" s="433">
        <v>0</v>
      </c>
    </row>
    <row r="43" spans="1:12" s="360" customFormat="1">
      <c r="A43" s="364">
        <f>SUM(A2:A42)</f>
        <v>255183.53000000003</v>
      </c>
      <c r="B43" s="364">
        <f>SUM(B2:B42)</f>
        <v>1589552.46</v>
      </c>
      <c r="C43" s="384">
        <f>SUM(C2:C42)</f>
        <v>234146.90999999997</v>
      </c>
      <c r="D43" s="15" t="s">
        <v>38</v>
      </c>
      <c r="E43" s="407">
        <f>SUM(E2:E42)</f>
        <v>238440.01</v>
      </c>
      <c r="F43" s="271">
        <f>SUM(F2:F42)</f>
        <v>213085</v>
      </c>
      <c r="G43" s="131">
        <f>SUM(G2:G42)</f>
        <v>176626</v>
      </c>
      <c r="H43" s="462">
        <v>176521</v>
      </c>
      <c r="I43"/>
      <c r="J43" s="11"/>
      <c r="K43" s="477"/>
      <c r="L43" s="477"/>
    </row>
    <row r="44" spans="1:12" s="46" customFormat="1">
      <c r="A44" s="365"/>
      <c r="B44" s="365"/>
      <c r="C44" s="385"/>
      <c r="D44" s="144" t="s">
        <v>249</v>
      </c>
      <c r="E44" s="408">
        <v>79940.31</v>
      </c>
      <c r="F44" s="212"/>
      <c r="G44" s="133"/>
      <c r="H44" s="46" t="s">
        <v>264</v>
      </c>
      <c r="I44" s="360"/>
      <c r="J44" s="242" t="s">
        <v>265</v>
      </c>
      <c r="K44" s="242"/>
      <c r="L44" s="242"/>
    </row>
    <row r="45" spans="1:12">
      <c r="A45" s="365">
        <v>0</v>
      </c>
      <c r="B45" s="365"/>
      <c r="C45" s="385"/>
      <c r="D45" s="16" t="s">
        <v>39</v>
      </c>
      <c r="E45" s="409"/>
      <c r="F45" s="433">
        <v>360945</v>
      </c>
      <c r="G45" s="463">
        <v>465000</v>
      </c>
      <c r="I45" s="46"/>
      <c r="J45" s="476"/>
    </row>
    <row r="46" spans="1:12">
      <c r="A46" s="364">
        <f>SUM(A43:A45)</f>
        <v>255183.53000000003</v>
      </c>
      <c r="B46" s="364"/>
      <c r="C46" s="384">
        <f>SUM(C4:C45)</f>
        <v>467617.67999999993</v>
      </c>
      <c r="D46" s="15" t="s">
        <v>40</v>
      </c>
      <c r="E46" s="407">
        <f>SUM(E4:E45)</f>
        <v>556377.58000000007</v>
      </c>
      <c r="F46" s="271">
        <f>SUM(F43:F45)</f>
        <v>574030</v>
      </c>
      <c r="G46" s="456">
        <f>SUM(G43:G45)</f>
        <v>641626</v>
      </c>
      <c r="H46" s="464">
        <f>SUM(H43,G45)</f>
        <v>641521</v>
      </c>
    </row>
    <row r="47" spans="1:12" s="46" customFormat="1">
      <c r="A47" s="365"/>
      <c r="B47" s="365"/>
      <c r="C47" s="385"/>
      <c r="D47" s="75"/>
      <c r="E47" s="408"/>
      <c r="F47" s="274"/>
      <c r="G47" s="465"/>
      <c r="H47" s="466"/>
      <c r="I47" s="475" t="s">
        <v>292</v>
      </c>
      <c r="J47" s="242" t="s">
        <v>293</v>
      </c>
      <c r="K47" s="473">
        <v>364337</v>
      </c>
      <c r="L47" s="242"/>
    </row>
    <row r="48" spans="1:12" s="46" customFormat="1">
      <c r="A48" s="366" t="s">
        <v>149</v>
      </c>
      <c r="B48" s="366" t="s">
        <v>203</v>
      </c>
      <c r="C48" s="366" t="s">
        <v>243</v>
      </c>
      <c r="D48" s="145" t="s">
        <v>41</v>
      </c>
      <c r="E48" s="410" t="s">
        <v>280</v>
      </c>
      <c r="F48" s="214" t="s">
        <v>202</v>
      </c>
      <c r="G48" s="214" t="s">
        <v>244</v>
      </c>
      <c r="J48" s="242"/>
      <c r="K48" s="242"/>
      <c r="L48" s="242"/>
    </row>
    <row r="49" spans="1:13">
      <c r="A49" s="362"/>
      <c r="B49" s="362"/>
      <c r="C49" s="383"/>
      <c r="D49" s="146"/>
      <c r="E49" s="411"/>
      <c r="I49" s="46"/>
      <c r="J49" s="242"/>
    </row>
    <row r="50" spans="1:13">
      <c r="A50" s="362"/>
      <c r="B50" s="362"/>
      <c r="C50" s="387"/>
      <c r="D50" s="25" t="s">
        <v>42</v>
      </c>
      <c r="E50" s="412"/>
    </row>
    <row r="51" spans="1:13">
      <c r="A51" s="362">
        <v>66383.429999999993</v>
      </c>
      <c r="B51" s="362">
        <v>52375</v>
      </c>
      <c r="C51" s="383">
        <v>52625</v>
      </c>
      <c r="D51" s="144" t="s">
        <v>44</v>
      </c>
      <c r="E51" s="406">
        <v>52875</v>
      </c>
      <c r="F51" s="433">
        <v>55000</v>
      </c>
      <c r="G51" s="233">
        <v>55000</v>
      </c>
    </row>
    <row r="52" spans="1:13">
      <c r="A52" s="362">
        <v>0</v>
      </c>
      <c r="B52" s="362">
        <v>4893.6899999999996</v>
      </c>
      <c r="C52" s="383">
        <v>5227.28</v>
      </c>
      <c r="D52" s="144" t="s">
        <v>45</v>
      </c>
      <c r="E52" s="406">
        <v>6071.6</v>
      </c>
      <c r="F52" s="433">
        <v>5000</v>
      </c>
      <c r="G52" s="233">
        <v>5000</v>
      </c>
    </row>
    <row r="53" spans="1:13">
      <c r="A53" s="362">
        <v>20475</v>
      </c>
      <c r="B53" s="362">
        <v>16678.919999999998</v>
      </c>
      <c r="C53" s="383">
        <v>16422.93</v>
      </c>
      <c r="D53" s="13" t="s">
        <v>43</v>
      </c>
      <c r="E53" s="445">
        <v>15589.45</v>
      </c>
      <c r="F53" s="433">
        <v>16000</v>
      </c>
      <c r="G53" s="233">
        <v>16000</v>
      </c>
      <c r="H53">
        <v>18270.91</v>
      </c>
    </row>
    <row r="54" spans="1:13">
      <c r="A54" s="362">
        <v>1797.03</v>
      </c>
      <c r="B54" s="362">
        <v>1782.56</v>
      </c>
      <c r="C54" s="388">
        <v>1904.18</v>
      </c>
      <c r="D54" s="144" t="s">
        <v>46</v>
      </c>
      <c r="E54" s="406">
        <v>2211.62</v>
      </c>
      <c r="F54" s="433">
        <v>2000</v>
      </c>
      <c r="G54" s="233">
        <v>2000</v>
      </c>
    </row>
    <row r="55" spans="1:13" ht="15.75" thickBot="1">
      <c r="A55" s="362">
        <v>0</v>
      </c>
      <c r="B55" s="362">
        <v>9310</v>
      </c>
      <c r="C55" s="383">
        <v>9300</v>
      </c>
      <c r="D55" s="144" t="s">
        <v>47</v>
      </c>
      <c r="E55" s="406">
        <v>9310</v>
      </c>
      <c r="F55" s="433">
        <v>9500</v>
      </c>
      <c r="G55" s="233">
        <v>9500</v>
      </c>
    </row>
    <row r="56" spans="1:13" ht="15.75" thickBot="1">
      <c r="A56" s="364">
        <f>SUM(A51:A55)</f>
        <v>88655.459999999992</v>
      </c>
      <c r="B56" s="367">
        <f>SUM(B51:B55)</f>
        <v>85040.17</v>
      </c>
      <c r="C56" s="389">
        <f>SUM(C51:C55)</f>
        <v>85479.389999999985</v>
      </c>
      <c r="D56" s="21" t="s">
        <v>38</v>
      </c>
      <c r="E56" s="414">
        <v>86057.67</v>
      </c>
      <c r="F56" s="211">
        <f>SUM(F51:F55)</f>
        <v>87500</v>
      </c>
      <c r="G56" s="131">
        <f>SUM(G51:G55)</f>
        <v>87500</v>
      </c>
      <c r="H56" s="249"/>
      <c r="K56" s="248"/>
    </row>
    <row r="57" spans="1:13">
      <c r="A57" s="362"/>
      <c r="B57" s="362"/>
      <c r="C57" s="383"/>
      <c r="D57" s="146"/>
      <c r="E57" s="411"/>
      <c r="G57" s="453"/>
      <c r="I57" s="249"/>
      <c r="J57" s="478" t="s">
        <v>295</v>
      </c>
      <c r="K57" s="11">
        <v>45.72</v>
      </c>
    </row>
    <row r="58" spans="1:13">
      <c r="A58" s="362"/>
      <c r="B58" s="362"/>
      <c r="C58" s="387"/>
      <c r="D58" s="25" t="s">
        <v>48</v>
      </c>
      <c r="E58" s="412"/>
      <c r="J58" t="s">
        <v>97</v>
      </c>
      <c r="K58" s="11">
        <v>877</v>
      </c>
    </row>
    <row r="59" spans="1:13">
      <c r="A59" s="362">
        <v>1114.3800000000001</v>
      </c>
      <c r="B59" s="362">
        <v>3772.42</v>
      </c>
      <c r="C59" s="383">
        <v>844.96</v>
      </c>
      <c r="D59" s="13" t="s">
        <v>49</v>
      </c>
      <c r="E59" s="448">
        <v>7342.81</v>
      </c>
      <c r="F59" s="433">
        <v>3800</v>
      </c>
      <c r="G59" s="233">
        <v>1000</v>
      </c>
      <c r="J59" s="67" t="s">
        <v>296</v>
      </c>
      <c r="K59" s="241">
        <f>SUM(K57:K58)</f>
        <v>922.72</v>
      </c>
      <c r="L59" s="11">
        <v>1153.8800000000001</v>
      </c>
      <c r="M59" t="s">
        <v>64</v>
      </c>
    </row>
    <row r="60" spans="1:13">
      <c r="A60" s="362">
        <v>1445.75</v>
      </c>
      <c r="B60" s="362"/>
      <c r="C60" s="383">
        <v>1924.5</v>
      </c>
      <c r="D60" s="144" t="s">
        <v>50</v>
      </c>
      <c r="E60" s="406">
        <v>982.25</v>
      </c>
      <c r="F60" s="433">
        <v>1500</v>
      </c>
      <c r="G60" s="233">
        <v>1500</v>
      </c>
      <c r="J60"/>
      <c r="L60" s="11">
        <v>6188.93</v>
      </c>
      <c r="M60" t="s">
        <v>162</v>
      </c>
    </row>
    <row r="61" spans="1:13">
      <c r="A61" s="362" t="s">
        <v>0</v>
      </c>
      <c r="B61" s="362">
        <v>339.12</v>
      </c>
      <c r="C61" s="383">
        <v>150</v>
      </c>
      <c r="D61" s="144" t="s">
        <v>51</v>
      </c>
      <c r="E61" s="406">
        <v>922.72</v>
      </c>
      <c r="F61" s="433">
        <v>300</v>
      </c>
      <c r="G61" s="233">
        <v>150</v>
      </c>
      <c r="H61" t="s">
        <v>254</v>
      </c>
      <c r="I61" t="s">
        <v>255</v>
      </c>
      <c r="J61"/>
      <c r="L61" s="241">
        <f>SUM(L59:L60)</f>
        <v>7342.81</v>
      </c>
      <c r="M61" s="67" t="s">
        <v>297</v>
      </c>
    </row>
    <row r="62" spans="1:13" ht="15.75" thickBot="1">
      <c r="A62" s="362">
        <v>43.12</v>
      </c>
      <c r="B62" s="362">
        <v>208.69</v>
      </c>
      <c r="C62" s="383">
        <v>19.41</v>
      </c>
      <c r="D62" s="144" t="s">
        <v>52</v>
      </c>
      <c r="E62" s="406">
        <v>76.38</v>
      </c>
      <c r="F62" s="433">
        <v>200</v>
      </c>
      <c r="G62" s="233">
        <v>200</v>
      </c>
    </row>
    <row r="63" spans="1:13" ht="15.75" thickBot="1">
      <c r="A63" s="364">
        <f>SUM(A59:A62)</f>
        <v>2603.25</v>
      </c>
      <c r="B63" s="364">
        <f>SUM(B61:B62)</f>
        <v>547.80999999999995</v>
      </c>
      <c r="C63" s="384">
        <f>SUM(C59:C62)</f>
        <v>2938.87</v>
      </c>
      <c r="D63" s="140" t="s">
        <v>38</v>
      </c>
      <c r="E63" s="407">
        <f>SUM(E59:E62)</f>
        <v>9324.16</v>
      </c>
      <c r="F63" s="211">
        <f>SUM(F59:F62)</f>
        <v>5800</v>
      </c>
      <c r="G63" s="131">
        <f>SUM(G59:G62)</f>
        <v>2850</v>
      </c>
    </row>
    <row r="64" spans="1:13" s="67" customFormat="1">
      <c r="A64" s="362"/>
      <c r="B64" s="368"/>
      <c r="C64" s="390"/>
      <c r="D64" s="31"/>
      <c r="E64" s="415"/>
      <c r="F64" s="433"/>
      <c r="G64" s="233"/>
      <c r="I64"/>
      <c r="J64" s="11"/>
      <c r="K64" s="241"/>
      <c r="L64" s="241"/>
    </row>
    <row r="65" spans="1:14">
      <c r="A65" s="362"/>
      <c r="B65" s="368"/>
      <c r="C65" s="391"/>
      <c r="D65" s="147" t="s">
        <v>53</v>
      </c>
      <c r="E65" s="416"/>
      <c r="I65" s="67"/>
      <c r="J65" s="241"/>
    </row>
    <row r="66" spans="1:14">
      <c r="A66" s="362">
        <v>0</v>
      </c>
      <c r="B66" s="368"/>
      <c r="C66" s="390"/>
      <c r="D66" s="24" t="s">
        <v>54</v>
      </c>
      <c r="E66" s="417"/>
      <c r="F66" s="435">
        <v>0</v>
      </c>
      <c r="G66" s="235"/>
    </row>
    <row r="67" spans="1:14">
      <c r="A67" s="362"/>
      <c r="B67" s="368"/>
      <c r="C67" s="383"/>
      <c r="D67" s="74"/>
      <c r="E67" s="449"/>
      <c r="F67" s="212"/>
      <c r="G67" s="133"/>
    </row>
    <row r="68" spans="1:14" s="46" customFormat="1">
      <c r="A68" s="362"/>
      <c r="B68" s="362"/>
      <c r="C68" s="392"/>
      <c r="D68" s="144"/>
      <c r="E68" s="418"/>
      <c r="F68" s="212"/>
      <c r="G68" s="133"/>
      <c r="I68"/>
      <c r="J68" s="11"/>
      <c r="K68" s="242"/>
      <c r="L68" s="242"/>
    </row>
    <row r="69" spans="1:14">
      <c r="A69" s="362"/>
      <c r="B69" s="362"/>
      <c r="C69" s="387"/>
      <c r="D69" s="25" t="s">
        <v>55</v>
      </c>
      <c r="E69" s="412"/>
      <c r="I69" s="46"/>
      <c r="J69" s="242"/>
    </row>
    <row r="70" spans="1:14">
      <c r="A70" s="362">
        <v>88</v>
      </c>
      <c r="B70" s="362">
        <v>40</v>
      </c>
      <c r="C70" s="383">
        <v>98</v>
      </c>
      <c r="D70" s="13" t="s">
        <v>56</v>
      </c>
      <c r="E70" s="406">
        <v>322</v>
      </c>
    </row>
    <row r="71" spans="1:14">
      <c r="A71" s="362"/>
      <c r="B71" s="362"/>
      <c r="C71" s="383">
        <v>19.37</v>
      </c>
      <c r="D71" s="144" t="s">
        <v>57</v>
      </c>
      <c r="E71" s="406"/>
      <c r="G71" s="233" t="s">
        <v>0</v>
      </c>
    </row>
    <row r="72" spans="1:14">
      <c r="A72" s="362">
        <v>25</v>
      </c>
      <c r="B72" s="362"/>
      <c r="C72" s="383">
        <v>1203.6500000000001</v>
      </c>
      <c r="D72" s="144" t="s">
        <v>58</v>
      </c>
      <c r="E72" s="406"/>
    </row>
    <row r="73" spans="1:14">
      <c r="A73" s="362">
        <v>3207.8</v>
      </c>
      <c r="B73" s="369">
        <v>3847.85</v>
      </c>
      <c r="C73" s="393">
        <v>2395.2600000000002</v>
      </c>
      <c r="D73" s="148" t="s">
        <v>60</v>
      </c>
      <c r="E73" s="419">
        <v>4900.17</v>
      </c>
      <c r="H73" s="67" t="s">
        <v>257</v>
      </c>
    </row>
    <row r="74" spans="1:14">
      <c r="A74" s="362">
        <v>156.94</v>
      </c>
      <c r="B74" s="369">
        <v>269.01</v>
      </c>
      <c r="C74" s="393">
        <v>326.33999999999997</v>
      </c>
      <c r="D74" s="148" t="s">
        <v>61</v>
      </c>
      <c r="E74" s="419">
        <v>453.62</v>
      </c>
    </row>
    <row r="75" spans="1:14">
      <c r="A75" s="362">
        <v>983.78</v>
      </c>
      <c r="B75" s="369">
        <v>703.6</v>
      </c>
      <c r="C75" s="393">
        <v>784.7</v>
      </c>
      <c r="D75" s="148" t="s">
        <v>62</v>
      </c>
      <c r="E75" s="419">
        <v>801.9</v>
      </c>
    </row>
    <row r="76" spans="1:14">
      <c r="A76" s="362">
        <v>429.35</v>
      </c>
      <c r="B76" s="369">
        <v>1530.99</v>
      </c>
      <c r="C76" s="394">
        <v>1828.84</v>
      </c>
      <c r="D76" s="148" t="s">
        <v>258</v>
      </c>
      <c r="E76" s="420">
        <v>1650.7</v>
      </c>
      <c r="G76" s="454"/>
    </row>
    <row r="77" spans="1:14">
      <c r="A77" s="362">
        <v>200.09</v>
      </c>
      <c r="B77" s="369">
        <v>52.87</v>
      </c>
      <c r="C77" s="393">
        <v>18.559999999999999</v>
      </c>
      <c r="D77" s="148" t="s">
        <v>64</v>
      </c>
      <c r="E77" s="419"/>
    </row>
    <row r="78" spans="1:14">
      <c r="A78" s="362">
        <v>149.18</v>
      </c>
      <c r="B78" s="369">
        <v>32.5</v>
      </c>
      <c r="C78" s="393">
        <v>33.090000000000003</v>
      </c>
      <c r="D78" s="148" t="s">
        <v>65</v>
      </c>
      <c r="E78" s="419">
        <v>185.73</v>
      </c>
      <c r="N78" t="s">
        <v>0</v>
      </c>
    </row>
    <row r="79" spans="1:14">
      <c r="A79" s="362">
        <v>52.2</v>
      </c>
      <c r="B79" s="369">
        <v>32.78</v>
      </c>
      <c r="C79" s="393">
        <v>350.88</v>
      </c>
      <c r="D79" s="148" t="s">
        <v>259</v>
      </c>
      <c r="E79" s="419">
        <v>172.86</v>
      </c>
    </row>
    <row r="80" spans="1:14">
      <c r="A80" s="362"/>
      <c r="B80" s="369">
        <v>96.94</v>
      </c>
      <c r="C80" s="393">
        <v>50</v>
      </c>
      <c r="D80" s="148" t="s">
        <v>97</v>
      </c>
      <c r="E80" s="419">
        <v>46.15</v>
      </c>
    </row>
    <row r="81" spans="1:12">
      <c r="A81" s="362">
        <v>118</v>
      </c>
      <c r="B81" s="369">
        <v>317.56</v>
      </c>
      <c r="C81" s="393">
        <v>425</v>
      </c>
      <c r="D81" s="148" t="s">
        <v>68</v>
      </c>
      <c r="E81" s="419">
        <v>329</v>
      </c>
    </row>
    <row r="82" spans="1:12">
      <c r="A82" s="362">
        <v>720</v>
      </c>
      <c r="B82" s="369">
        <v>1067.3499999999999</v>
      </c>
      <c r="C82" s="393">
        <v>44.25</v>
      </c>
      <c r="D82" s="148" t="s">
        <v>164</v>
      </c>
      <c r="E82" s="419">
        <v>297.45</v>
      </c>
    </row>
    <row r="83" spans="1:12">
      <c r="A83" s="362">
        <v>5188.79</v>
      </c>
      <c r="B83" s="369">
        <v>4975.13</v>
      </c>
      <c r="C83" s="393">
        <v>4767.51</v>
      </c>
      <c r="D83" s="148" t="s">
        <v>160</v>
      </c>
      <c r="E83" s="419">
        <v>9221.33</v>
      </c>
    </row>
    <row r="84" spans="1:12" ht="15.75" thickBot="1">
      <c r="A84" s="362">
        <v>168</v>
      </c>
      <c r="B84" s="369">
        <v>442</v>
      </c>
      <c r="C84" s="383">
        <v>696</v>
      </c>
      <c r="D84" s="148" t="s">
        <v>70</v>
      </c>
      <c r="E84" s="406">
        <v>744</v>
      </c>
      <c r="I84" s="11"/>
      <c r="J84"/>
    </row>
    <row r="85" spans="1:12">
      <c r="A85" s="364">
        <f>SUM(A70:A84)</f>
        <v>11487.130000000001</v>
      </c>
      <c r="B85" s="364">
        <f>SUM(B73:B84)</f>
        <v>13368.579999999998</v>
      </c>
      <c r="C85" s="384">
        <f>SUM(C70:C84)</f>
        <v>13041.45</v>
      </c>
      <c r="D85" s="141" t="s">
        <v>38</v>
      </c>
      <c r="E85" s="407">
        <f>SUM(E70:E84)</f>
        <v>19124.91</v>
      </c>
      <c r="F85" s="211">
        <v>15000</v>
      </c>
      <c r="G85" s="131">
        <v>15000</v>
      </c>
      <c r="I85" s="11"/>
      <c r="J85"/>
    </row>
    <row r="86" spans="1:12">
      <c r="A86" s="365"/>
      <c r="B86" s="370"/>
      <c r="C86" s="385"/>
      <c r="D86" s="75"/>
      <c r="E86" s="408"/>
      <c r="F86" s="212"/>
    </row>
    <row r="87" spans="1:12" s="46" customFormat="1">
      <c r="A87" s="362"/>
      <c r="B87" s="368"/>
      <c r="C87" s="383"/>
      <c r="D87" s="146"/>
      <c r="E87" s="411"/>
      <c r="F87" s="433"/>
      <c r="G87" s="133"/>
      <c r="I87"/>
      <c r="J87" s="11"/>
      <c r="K87" s="242"/>
      <c r="L87" s="242"/>
    </row>
    <row r="88" spans="1:12">
      <c r="A88" s="362"/>
      <c r="B88" s="369"/>
      <c r="C88" s="387"/>
      <c r="D88" s="149" t="s">
        <v>71</v>
      </c>
      <c r="E88" s="412"/>
      <c r="I88" s="46"/>
      <c r="J88" s="242"/>
    </row>
    <row r="89" spans="1:12">
      <c r="A89" s="365">
        <v>0</v>
      </c>
      <c r="B89" s="365"/>
      <c r="C89" s="383"/>
      <c r="D89" s="13" t="s">
        <v>72</v>
      </c>
      <c r="E89" s="406">
        <v>55</v>
      </c>
    </row>
    <row r="90" spans="1:12">
      <c r="A90" s="362"/>
      <c r="B90" s="368"/>
      <c r="C90" s="383"/>
      <c r="D90" s="24" t="s">
        <v>73</v>
      </c>
      <c r="E90" s="406"/>
    </row>
    <row r="91" spans="1:12">
      <c r="A91" s="362">
        <f>SUM(A89:A90)</f>
        <v>0</v>
      </c>
      <c r="B91" s="362"/>
      <c r="C91" s="385"/>
      <c r="D91" s="15" t="s">
        <v>38</v>
      </c>
      <c r="E91" s="407"/>
      <c r="F91" s="435"/>
      <c r="G91" s="131">
        <v>50</v>
      </c>
    </row>
    <row r="92" spans="1:12" s="46" customFormat="1">
      <c r="A92" s="362"/>
      <c r="B92" s="362"/>
      <c r="C92" s="385"/>
      <c r="D92" s="75"/>
      <c r="E92" s="408"/>
      <c r="F92" s="212"/>
      <c r="G92" s="133"/>
      <c r="I92"/>
      <c r="J92" s="11"/>
      <c r="K92" s="242"/>
      <c r="L92" s="242"/>
    </row>
    <row r="93" spans="1:12" s="46" customFormat="1">
      <c r="A93" s="362"/>
      <c r="B93" s="362"/>
      <c r="C93" s="385"/>
      <c r="D93" s="75"/>
      <c r="E93" s="408"/>
      <c r="F93" s="212"/>
      <c r="G93" s="133"/>
      <c r="I93"/>
      <c r="J93" s="11"/>
      <c r="K93" s="242"/>
      <c r="L93" s="242"/>
    </row>
    <row r="94" spans="1:12">
      <c r="A94" s="366" t="s">
        <v>149</v>
      </c>
      <c r="B94" s="366" t="s">
        <v>203</v>
      </c>
      <c r="C94" s="395" t="s">
        <v>243</v>
      </c>
      <c r="D94" s="145" t="s">
        <v>41</v>
      </c>
      <c r="E94" s="410" t="s">
        <v>281</v>
      </c>
      <c r="F94" s="436" t="s">
        <v>202</v>
      </c>
      <c r="G94" s="358" t="s">
        <v>244</v>
      </c>
      <c r="I94" s="46"/>
      <c r="J94" s="242"/>
    </row>
    <row r="95" spans="1:12" s="46" customFormat="1">
      <c r="A95" s="362"/>
      <c r="B95" s="362"/>
      <c r="C95" s="387"/>
      <c r="D95" s="25" t="s">
        <v>74</v>
      </c>
      <c r="E95" s="412"/>
      <c r="F95" s="433"/>
      <c r="G95" s="133"/>
      <c r="I95"/>
      <c r="J95" s="11"/>
      <c r="K95" s="242"/>
      <c r="L95" s="242"/>
    </row>
    <row r="96" spans="1:12">
      <c r="A96" s="362">
        <v>3575</v>
      </c>
      <c r="B96" s="371" t="s">
        <v>187</v>
      </c>
      <c r="C96" s="383">
        <v>3750</v>
      </c>
      <c r="D96" s="13" t="s">
        <v>75</v>
      </c>
      <c r="E96" s="406"/>
      <c r="F96" s="212">
        <v>5200</v>
      </c>
      <c r="G96" s="233">
        <v>5200</v>
      </c>
      <c r="H96" s="473">
        <v>6200</v>
      </c>
      <c r="I96" s="46"/>
    </row>
    <row r="97" spans="1:12">
      <c r="A97" s="362">
        <v>3583.26</v>
      </c>
      <c r="B97" s="372" t="s">
        <v>186</v>
      </c>
      <c r="C97" s="383">
        <v>3499.92</v>
      </c>
      <c r="D97" s="144" t="s">
        <v>76</v>
      </c>
      <c r="E97" s="406"/>
      <c r="F97" s="212">
        <v>4200</v>
      </c>
      <c r="G97" s="233">
        <v>4200</v>
      </c>
      <c r="H97" s="473">
        <v>5000</v>
      </c>
    </row>
    <row r="98" spans="1:12">
      <c r="A98" s="362">
        <v>3208.26</v>
      </c>
      <c r="B98" s="372" t="s">
        <v>186</v>
      </c>
      <c r="C98" s="383">
        <v>3499.92</v>
      </c>
      <c r="D98" s="144" t="s">
        <v>77</v>
      </c>
      <c r="E98" s="406"/>
      <c r="F98" s="212">
        <v>4200</v>
      </c>
      <c r="G98" s="233">
        <v>4200</v>
      </c>
      <c r="H98" s="473">
        <v>5000</v>
      </c>
    </row>
    <row r="99" spans="1:12">
      <c r="A99" s="362"/>
      <c r="B99" s="371" t="s">
        <v>188</v>
      </c>
      <c r="C99" s="383" t="s">
        <v>189</v>
      </c>
      <c r="D99" s="144" t="s">
        <v>78</v>
      </c>
      <c r="E99" s="406" t="s">
        <v>189</v>
      </c>
      <c r="F99" s="212" t="s">
        <v>189</v>
      </c>
      <c r="G99" s="233" t="s">
        <v>189</v>
      </c>
      <c r="J99" s="242"/>
    </row>
    <row r="100" spans="1:12">
      <c r="A100" s="362">
        <v>16041.63</v>
      </c>
      <c r="B100" s="362">
        <v>17499.96</v>
      </c>
      <c r="C100" s="383">
        <v>17499.96</v>
      </c>
      <c r="D100" s="144" t="s">
        <v>79</v>
      </c>
      <c r="E100" s="406">
        <v>16041.63</v>
      </c>
      <c r="F100" s="212">
        <v>17500</v>
      </c>
      <c r="G100" s="233">
        <v>17500</v>
      </c>
      <c r="H100" s="473">
        <v>19500</v>
      </c>
    </row>
    <row r="101" spans="1:12">
      <c r="A101" s="362">
        <v>0</v>
      </c>
      <c r="B101" s="372" t="s">
        <v>189</v>
      </c>
      <c r="C101" s="383" t="s">
        <v>189</v>
      </c>
      <c r="D101" s="144" t="s">
        <v>80</v>
      </c>
      <c r="E101" s="406" t="s">
        <v>189</v>
      </c>
      <c r="F101" s="212" t="s">
        <v>189</v>
      </c>
      <c r="G101" s="133" t="s">
        <v>189</v>
      </c>
      <c r="J101" s="242"/>
    </row>
    <row r="102" spans="1:12" s="46" customFormat="1">
      <c r="A102" s="362">
        <v>6875</v>
      </c>
      <c r="B102" s="362">
        <v>7500</v>
      </c>
      <c r="C102" s="383">
        <v>7500</v>
      </c>
      <c r="D102" s="144" t="s">
        <v>81</v>
      </c>
      <c r="E102" s="406">
        <v>6875</v>
      </c>
      <c r="F102" s="212">
        <v>7500</v>
      </c>
      <c r="G102" s="233">
        <v>7500</v>
      </c>
      <c r="H102" s="473">
        <v>8500</v>
      </c>
      <c r="I102"/>
      <c r="J102" s="474">
        <v>5600</v>
      </c>
      <c r="K102" s="242"/>
      <c r="L102" s="242"/>
    </row>
    <row r="103" spans="1:12">
      <c r="A103" s="362"/>
      <c r="B103" s="362"/>
      <c r="C103" s="383">
        <v>309.67</v>
      </c>
      <c r="D103" s="144" t="s">
        <v>242</v>
      </c>
      <c r="E103" s="406">
        <v>363.8</v>
      </c>
      <c r="F103" s="212"/>
      <c r="G103" s="233">
        <v>300</v>
      </c>
    </row>
    <row r="104" spans="1:12">
      <c r="A104" s="362">
        <v>11005.36</v>
      </c>
      <c r="B104" s="362">
        <v>12116.88</v>
      </c>
      <c r="C104" s="383">
        <v>12029.6</v>
      </c>
      <c r="D104" s="144" t="s">
        <v>82</v>
      </c>
      <c r="E104" s="406">
        <v>11013.25</v>
      </c>
      <c r="F104" s="212">
        <v>2000</v>
      </c>
      <c r="G104" s="233">
        <v>13000</v>
      </c>
    </row>
    <row r="105" spans="1:12">
      <c r="A105" s="362"/>
      <c r="B105" s="371" t="s">
        <v>190</v>
      </c>
      <c r="C105" s="383">
        <v>1206.5</v>
      </c>
      <c r="D105" s="144" t="s">
        <v>274</v>
      </c>
      <c r="E105" s="406">
        <v>1736.6</v>
      </c>
      <c r="F105" s="212" t="s">
        <v>268</v>
      </c>
      <c r="G105" s="233">
        <v>1600</v>
      </c>
      <c r="I105" s="85" t="s">
        <v>290</v>
      </c>
    </row>
    <row r="106" spans="1:12">
      <c r="A106" s="362">
        <v>926</v>
      </c>
      <c r="B106" s="362">
        <v>3019.99</v>
      </c>
      <c r="C106" s="383">
        <v>982.5</v>
      </c>
      <c r="D106" s="144" t="s">
        <v>83</v>
      </c>
      <c r="E106" s="406">
        <v>242.5</v>
      </c>
      <c r="F106" s="212">
        <v>300</v>
      </c>
      <c r="G106" s="233">
        <v>500</v>
      </c>
    </row>
    <row r="107" spans="1:12">
      <c r="A107" s="362">
        <v>125</v>
      </c>
      <c r="B107" s="362">
        <v>62</v>
      </c>
      <c r="C107" s="383">
        <v>598.59</v>
      </c>
      <c r="D107" s="144" t="s">
        <v>84</v>
      </c>
      <c r="E107" s="406"/>
      <c r="F107" s="212">
        <v>4000</v>
      </c>
      <c r="G107" s="233">
        <v>400</v>
      </c>
    </row>
    <row r="108" spans="1:12">
      <c r="A108" s="373">
        <v>2045</v>
      </c>
      <c r="B108" s="373"/>
      <c r="C108" s="383">
        <v>4995</v>
      </c>
      <c r="D108" s="144" t="s">
        <v>85</v>
      </c>
      <c r="E108" s="406">
        <v>923.5</v>
      </c>
      <c r="F108" s="212"/>
      <c r="G108" s="233">
        <v>1000</v>
      </c>
    </row>
    <row r="109" spans="1:12">
      <c r="A109" s="362">
        <v>336.44</v>
      </c>
      <c r="B109" s="362"/>
      <c r="C109" s="383">
        <v>336.76</v>
      </c>
      <c r="D109" s="144" t="s">
        <v>260</v>
      </c>
      <c r="E109" s="406">
        <v>2702.81</v>
      </c>
      <c r="F109" s="212">
        <v>1000</v>
      </c>
      <c r="G109" s="233">
        <v>1000</v>
      </c>
    </row>
    <row r="110" spans="1:12">
      <c r="A110" s="362">
        <v>580</v>
      </c>
      <c r="B110" s="362"/>
      <c r="C110" s="383">
        <v>870</v>
      </c>
      <c r="D110" s="144" t="s">
        <v>95</v>
      </c>
      <c r="E110" s="406"/>
      <c r="F110" s="212">
        <v>500</v>
      </c>
      <c r="G110" s="233">
        <v>1000</v>
      </c>
    </row>
    <row r="111" spans="1:12">
      <c r="A111" s="362">
        <v>930.78</v>
      </c>
      <c r="B111" s="362">
        <v>830.38</v>
      </c>
      <c r="C111" s="383">
        <v>1442.21</v>
      </c>
      <c r="D111" s="144" t="s">
        <v>87</v>
      </c>
      <c r="E111" s="406">
        <v>712.48</v>
      </c>
      <c r="F111" s="212">
        <v>130</v>
      </c>
      <c r="G111" s="233">
        <v>250</v>
      </c>
    </row>
    <row r="112" spans="1:12">
      <c r="A112" s="362">
        <v>620.16999999999996</v>
      </c>
      <c r="B112" s="362"/>
      <c r="C112" s="396">
        <v>811</v>
      </c>
      <c r="D112" s="144" t="s">
        <v>167</v>
      </c>
      <c r="E112" s="406" t="s">
        <v>191</v>
      </c>
      <c r="F112" s="212" t="s">
        <v>191</v>
      </c>
      <c r="G112" s="233" t="s">
        <v>191</v>
      </c>
      <c r="H112" s="457" t="s">
        <v>226</v>
      </c>
      <c r="I112" t="s">
        <v>241</v>
      </c>
    </row>
    <row r="113" spans="1:10">
      <c r="A113" s="362">
        <v>147.24</v>
      </c>
      <c r="B113" s="362"/>
      <c r="C113" s="383"/>
      <c r="D113" s="144" t="s">
        <v>262</v>
      </c>
      <c r="E113" s="406">
        <v>-9120.4</v>
      </c>
      <c r="F113" s="212"/>
    </row>
    <row r="114" spans="1:10">
      <c r="A114" s="362">
        <v>434.5</v>
      </c>
      <c r="B114" s="362">
        <v>474</v>
      </c>
      <c r="C114" s="383">
        <v>497.88</v>
      </c>
      <c r="D114" s="144" t="s">
        <v>275</v>
      </c>
      <c r="E114" s="406">
        <v>434.5</v>
      </c>
      <c r="F114" s="212" t="s">
        <v>271</v>
      </c>
      <c r="G114" s="233" t="s">
        <v>186</v>
      </c>
    </row>
    <row r="115" spans="1:10">
      <c r="A115" s="362">
        <v>1802</v>
      </c>
      <c r="B115" s="362">
        <v>2089.14</v>
      </c>
      <c r="C115" s="383">
        <v>1179.5</v>
      </c>
      <c r="D115" s="144" t="s">
        <v>267</v>
      </c>
      <c r="E115" s="406">
        <v>359.12</v>
      </c>
      <c r="F115" s="212" t="s">
        <v>270</v>
      </c>
      <c r="G115" s="233" t="s">
        <v>279</v>
      </c>
      <c r="I115" s="46"/>
      <c r="J115" s="242"/>
    </row>
    <row r="116" spans="1:10">
      <c r="A116" s="362">
        <v>3301</v>
      </c>
      <c r="B116" s="362">
        <v>2940.4</v>
      </c>
      <c r="C116" s="383">
        <v>3269.8</v>
      </c>
      <c r="D116" s="144" t="s">
        <v>62</v>
      </c>
      <c r="E116" s="406">
        <v>3333.6</v>
      </c>
      <c r="F116" s="212"/>
      <c r="G116" s="233">
        <v>3500</v>
      </c>
    </row>
    <row r="117" spans="1:10">
      <c r="A117" s="362">
        <v>100</v>
      </c>
      <c r="B117" s="372" t="s">
        <v>191</v>
      </c>
      <c r="C117" s="383" t="s">
        <v>191</v>
      </c>
      <c r="D117" s="144" t="s">
        <v>277</v>
      </c>
      <c r="E117" s="406" t="s">
        <v>191</v>
      </c>
      <c r="F117" s="212" t="s">
        <v>191</v>
      </c>
      <c r="G117" s="233" t="s">
        <v>191</v>
      </c>
    </row>
    <row r="118" spans="1:10">
      <c r="A118" s="362">
        <v>50</v>
      </c>
      <c r="B118" s="372" t="s">
        <v>191</v>
      </c>
      <c r="C118" s="383" t="s">
        <v>191</v>
      </c>
      <c r="D118" s="144" t="s">
        <v>276</v>
      </c>
      <c r="E118" s="406" t="s">
        <v>191</v>
      </c>
      <c r="F118" s="212" t="s">
        <v>191</v>
      </c>
      <c r="G118" s="455" t="s">
        <v>191</v>
      </c>
    </row>
    <row r="119" spans="1:10">
      <c r="A119" s="362">
        <v>830</v>
      </c>
      <c r="B119" s="362"/>
      <c r="C119" s="383">
        <v>2768.25</v>
      </c>
      <c r="D119" s="144" t="s">
        <v>92</v>
      </c>
      <c r="E119" s="406">
        <v>800.16</v>
      </c>
      <c r="F119" s="212"/>
      <c r="G119" s="233">
        <v>1000</v>
      </c>
    </row>
    <row r="120" spans="1:10">
      <c r="A120" s="362">
        <v>489.84</v>
      </c>
      <c r="B120" s="362">
        <v>290</v>
      </c>
      <c r="C120" s="383">
        <v>841.8</v>
      </c>
      <c r="D120" s="144" t="s">
        <v>273</v>
      </c>
      <c r="E120" s="406">
        <v>1075.6300000000001</v>
      </c>
      <c r="F120" s="212" t="s">
        <v>278</v>
      </c>
      <c r="G120" s="233" t="s">
        <v>272</v>
      </c>
    </row>
    <row r="121" spans="1:10">
      <c r="A121" s="362">
        <v>127.73</v>
      </c>
      <c r="B121" s="362">
        <v>240.94</v>
      </c>
      <c r="C121" s="383">
        <v>420.51</v>
      </c>
      <c r="D121" s="144" t="s">
        <v>93</v>
      </c>
      <c r="E121" s="406">
        <v>36</v>
      </c>
      <c r="F121" s="212"/>
      <c r="G121" s="233">
        <v>100</v>
      </c>
      <c r="H121" t="s">
        <v>261</v>
      </c>
    </row>
    <row r="122" spans="1:10">
      <c r="A122" s="362">
        <v>3008.7</v>
      </c>
      <c r="B122" s="362">
        <v>2943.58</v>
      </c>
      <c r="C122" s="383">
        <v>1048.48</v>
      </c>
      <c r="D122" s="144" t="s">
        <v>94</v>
      </c>
      <c r="E122" s="406">
        <v>1885.4</v>
      </c>
      <c r="F122" s="212">
        <v>500</v>
      </c>
      <c r="G122" s="233">
        <v>1000</v>
      </c>
      <c r="H122" t="s">
        <v>269</v>
      </c>
    </row>
    <row r="123" spans="1:10">
      <c r="A123" s="362">
        <v>272.38</v>
      </c>
      <c r="B123" s="362">
        <v>316.25</v>
      </c>
      <c r="C123" s="383">
        <v>1380.8</v>
      </c>
      <c r="D123" s="144" t="s">
        <v>96</v>
      </c>
      <c r="E123" s="406">
        <v>875</v>
      </c>
      <c r="F123" s="212">
        <v>1500</v>
      </c>
      <c r="G123" s="233">
        <v>1500</v>
      </c>
    </row>
    <row r="124" spans="1:10">
      <c r="A124" s="362">
        <v>1479.4</v>
      </c>
      <c r="B124" s="362">
        <v>455.53</v>
      </c>
      <c r="C124" s="383">
        <v>555.15</v>
      </c>
      <c r="D124" s="144" t="s">
        <v>97</v>
      </c>
      <c r="E124" s="406">
        <v>674.19</v>
      </c>
      <c r="F124" s="212"/>
      <c r="G124" s="233">
        <v>500</v>
      </c>
    </row>
    <row r="125" spans="1:10">
      <c r="A125" s="362">
        <v>329.65</v>
      </c>
      <c r="B125" s="362">
        <v>84</v>
      </c>
      <c r="C125" s="383">
        <v>279.54000000000002</v>
      </c>
      <c r="D125" s="144" t="s">
        <v>154</v>
      </c>
      <c r="E125" s="406">
        <v>155</v>
      </c>
      <c r="F125" s="212"/>
      <c r="G125" s="233">
        <v>250</v>
      </c>
    </row>
    <row r="126" spans="1:10">
      <c r="A126" s="362"/>
      <c r="B126" s="362">
        <v>580.61</v>
      </c>
      <c r="C126" s="383">
        <v>848.22</v>
      </c>
      <c r="D126" s="144" t="s">
        <v>155</v>
      </c>
      <c r="E126" s="406">
        <v>1055.33</v>
      </c>
      <c r="F126" s="212">
        <v>1135</v>
      </c>
      <c r="G126" s="233">
        <v>1500</v>
      </c>
    </row>
    <row r="127" spans="1:10">
      <c r="A127" s="362"/>
      <c r="B127" s="371">
        <v>973</v>
      </c>
      <c r="C127" s="383">
        <v>1471</v>
      </c>
      <c r="D127" s="144" t="s">
        <v>193</v>
      </c>
      <c r="E127" s="406">
        <v>1255</v>
      </c>
      <c r="F127" s="212"/>
      <c r="G127" s="233">
        <v>2000</v>
      </c>
    </row>
    <row r="128" spans="1:10">
      <c r="A128" s="362"/>
      <c r="C128" s="383">
        <v>520.63</v>
      </c>
      <c r="D128" s="356" t="s">
        <v>240</v>
      </c>
      <c r="E128" s="406">
        <v>10783.43</v>
      </c>
      <c r="F128" s="212"/>
      <c r="G128" s="455">
        <v>500</v>
      </c>
      <c r="H128" t="s">
        <v>289</v>
      </c>
    </row>
    <row r="129" spans="1:12" ht="15.75" thickBot="1">
      <c r="A129" s="362"/>
      <c r="B129" s="371">
        <v>1275</v>
      </c>
      <c r="C129" s="383">
        <v>1275</v>
      </c>
      <c r="D129" s="144" t="s">
        <v>192</v>
      </c>
      <c r="E129" s="406">
        <v>1179</v>
      </c>
      <c r="F129" s="212"/>
      <c r="G129" s="233">
        <v>500</v>
      </c>
    </row>
    <row r="130" spans="1:12">
      <c r="A130" s="364">
        <f>SUM(A96:A129)</f>
        <v>62224.34</v>
      </c>
      <c r="B130" s="364">
        <f>SUM(A130:A130)</f>
        <v>62224.34</v>
      </c>
      <c r="C130" s="384">
        <f>SUM(C100:C129)</f>
        <v>64938.350000000006</v>
      </c>
      <c r="D130" s="141" t="s">
        <v>38</v>
      </c>
      <c r="E130" s="407">
        <f>SUM(E96:E129)</f>
        <v>55392.53</v>
      </c>
      <c r="F130" s="211">
        <v>70865</v>
      </c>
      <c r="G130" s="235">
        <f>SUM(G96:G129)</f>
        <v>70000</v>
      </c>
    </row>
    <row r="131" spans="1:12">
      <c r="A131" s="365"/>
      <c r="B131" s="370"/>
      <c r="C131" s="397"/>
      <c r="D131" s="75"/>
      <c r="E131" s="421"/>
    </row>
    <row r="132" spans="1:12">
      <c r="A132" s="365"/>
      <c r="B132" s="370"/>
      <c r="C132" s="397"/>
      <c r="D132" s="231"/>
      <c r="E132" s="421"/>
    </row>
    <row r="133" spans="1:12">
      <c r="A133" s="362"/>
      <c r="B133" s="368"/>
      <c r="C133" s="391"/>
      <c r="D133" s="147" t="s">
        <v>161</v>
      </c>
      <c r="E133" s="416"/>
    </row>
    <row r="134" spans="1:12">
      <c r="A134" s="362"/>
      <c r="B134" s="368">
        <v>30374.959999999999</v>
      </c>
      <c r="C134" s="390">
        <v>17096.46</v>
      </c>
      <c r="D134" s="74" t="s">
        <v>163</v>
      </c>
      <c r="E134" s="417"/>
    </row>
    <row r="135" spans="1:12">
      <c r="A135" s="362"/>
      <c r="B135" s="368">
        <v>1427.39</v>
      </c>
      <c r="C135" s="390">
        <v>58.87</v>
      </c>
      <c r="D135" s="74" t="s">
        <v>64</v>
      </c>
      <c r="E135" s="417"/>
    </row>
    <row r="136" spans="1:12">
      <c r="A136" s="362"/>
      <c r="B136" s="368">
        <v>25544.98</v>
      </c>
      <c r="C136" s="392">
        <v>1749.25</v>
      </c>
      <c r="D136" s="227" t="s">
        <v>162</v>
      </c>
      <c r="E136" s="422"/>
      <c r="G136" s="133"/>
    </row>
    <row r="137" spans="1:12">
      <c r="A137" s="363"/>
      <c r="B137" s="364">
        <f>SUM(B134:B136)</f>
        <v>57347.33</v>
      </c>
      <c r="C137" s="384">
        <f>SUM(C134:C136)</f>
        <v>18904.579999999998</v>
      </c>
      <c r="D137" s="15" t="s">
        <v>38</v>
      </c>
      <c r="E137" s="407">
        <f>SUM(E134:E136)</f>
        <v>0</v>
      </c>
      <c r="F137" s="435"/>
      <c r="G137" s="235"/>
    </row>
    <row r="138" spans="1:12" s="46" customFormat="1">
      <c r="A138" s="362"/>
      <c r="B138" s="402"/>
      <c r="C138" s="385"/>
      <c r="D138" s="75"/>
      <c r="E138" s="408"/>
      <c r="F138" s="212"/>
      <c r="G138" s="133"/>
      <c r="J138" s="242"/>
      <c r="K138" s="242"/>
      <c r="L138" s="242"/>
    </row>
    <row r="139" spans="1:12" s="46" customFormat="1">
      <c r="A139" s="362"/>
      <c r="B139" s="365"/>
      <c r="C139" s="385"/>
      <c r="D139" s="75"/>
      <c r="E139" s="408"/>
      <c r="F139" s="212"/>
      <c r="G139" s="133"/>
      <c r="J139" s="11"/>
      <c r="K139" s="242"/>
      <c r="L139" s="242"/>
    </row>
    <row r="140" spans="1:12">
      <c r="A140" s="366" t="s">
        <v>149</v>
      </c>
      <c r="B140" s="366" t="s">
        <v>203</v>
      </c>
      <c r="C140" s="395" t="s">
        <v>243</v>
      </c>
      <c r="D140" s="145" t="s">
        <v>41</v>
      </c>
      <c r="E140" s="410" t="s">
        <v>281</v>
      </c>
      <c r="F140" s="214" t="s">
        <v>202</v>
      </c>
      <c r="G140" s="214" t="s">
        <v>244</v>
      </c>
      <c r="J140" s="242" t="s">
        <v>64</v>
      </c>
      <c r="K140" s="11">
        <v>28.18</v>
      </c>
    </row>
    <row r="141" spans="1:12">
      <c r="A141" s="362"/>
      <c r="B141" s="362"/>
      <c r="C141" s="387"/>
      <c r="D141" s="25" t="s">
        <v>99</v>
      </c>
      <c r="E141" s="412"/>
      <c r="H141" s="85"/>
      <c r="J141" s="11" t="s">
        <v>162</v>
      </c>
      <c r="K141" s="11">
        <v>4964</v>
      </c>
    </row>
    <row r="142" spans="1:12">
      <c r="A142" s="362">
        <v>89636.24</v>
      </c>
      <c r="B142" s="362">
        <v>89712.31</v>
      </c>
      <c r="C142" s="383">
        <v>91212.26</v>
      </c>
      <c r="D142" s="144" t="s">
        <v>100</v>
      </c>
      <c r="E142" s="406">
        <v>83762.09</v>
      </c>
      <c r="F142" s="212">
        <v>92000</v>
      </c>
      <c r="G142" s="233">
        <v>92000</v>
      </c>
      <c r="H142">
        <v>13800</v>
      </c>
      <c r="I142" s="472">
        <f>SUM(G142:H142)</f>
        <v>105800</v>
      </c>
      <c r="J142" s="426" t="s">
        <v>297</v>
      </c>
      <c r="K142" s="241">
        <f>SUM(K140:K141)</f>
        <v>4992.18</v>
      </c>
    </row>
    <row r="143" spans="1:12">
      <c r="A143" s="362">
        <v>9865.25</v>
      </c>
      <c r="B143" s="362">
        <v>15628.84</v>
      </c>
      <c r="C143" s="383">
        <v>18621.13</v>
      </c>
      <c r="D143" s="144" t="s">
        <v>101</v>
      </c>
      <c r="E143" s="406">
        <v>19296.169999999998</v>
      </c>
      <c r="F143" s="212">
        <v>18000</v>
      </c>
      <c r="G143" s="233">
        <v>18000</v>
      </c>
    </row>
    <row r="144" spans="1:12">
      <c r="A144" s="362">
        <v>3687.21</v>
      </c>
      <c r="B144" s="362">
        <v>3906.25</v>
      </c>
      <c r="C144" s="383">
        <v>4079.68</v>
      </c>
      <c r="D144" s="144" t="s">
        <v>69</v>
      </c>
      <c r="E144" s="406">
        <v>4992.18</v>
      </c>
      <c r="F144" s="212">
        <v>4400</v>
      </c>
      <c r="G144" s="233">
        <v>4400</v>
      </c>
    </row>
    <row r="145" spans="1:13">
      <c r="A145" s="362">
        <v>410.22</v>
      </c>
      <c r="B145" s="362">
        <v>703.6</v>
      </c>
      <c r="C145" s="383">
        <v>784.7</v>
      </c>
      <c r="D145" s="144" t="s">
        <v>62</v>
      </c>
      <c r="E145" s="406">
        <v>801.9</v>
      </c>
      <c r="F145" s="212">
        <v>800</v>
      </c>
      <c r="G145" s="233">
        <v>800</v>
      </c>
    </row>
    <row r="146" spans="1:13" ht="15.75" thickBot="1">
      <c r="A146" s="362"/>
      <c r="B146" s="362">
        <v>1.59</v>
      </c>
      <c r="C146" s="383"/>
      <c r="D146" s="144" t="s">
        <v>51</v>
      </c>
      <c r="E146" s="406">
        <v>40</v>
      </c>
      <c r="H146" s="233">
        <f>SUM(G142:G145)</f>
        <v>115200</v>
      </c>
    </row>
    <row r="147" spans="1:13">
      <c r="A147" s="375">
        <f>SUM(A142:A146)</f>
        <v>103598.92000000001</v>
      </c>
      <c r="B147" s="375">
        <f>SUM(B142:B146)</f>
        <v>109952.59</v>
      </c>
      <c r="C147" s="389">
        <f>SUM(C142:C146)</f>
        <v>114697.76999999999</v>
      </c>
      <c r="D147" s="141" t="s">
        <v>38</v>
      </c>
      <c r="E147" s="414">
        <f>SUM(E142:E146)</f>
        <v>108892.34</v>
      </c>
      <c r="F147" s="211">
        <f>SUM(F142:F146)</f>
        <v>115200</v>
      </c>
      <c r="G147" s="131">
        <v>129000</v>
      </c>
      <c r="H147" s="471" t="s">
        <v>291</v>
      </c>
    </row>
    <row r="148" spans="1:13">
      <c r="A148" s="376"/>
      <c r="B148" s="376"/>
      <c r="C148" s="385"/>
      <c r="D148" s="75"/>
      <c r="E148" s="408"/>
      <c r="G148" s="455"/>
    </row>
    <row r="149" spans="1:13">
      <c r="A149" s="376"/>
      <c r="B149" s="376"/>
      <c r="C149" s="385"/>
      <c r="D149" s="75"/>
      <c r="E149" s="408"/>
      <c r="G149" s="455"/>
    </row>
    <row r="150" spans="1:13">
      <c r="A150" s="377"/>
      <c r="B150" s="377"/>
      <c r="C150" s="371"/>
      <c r="D150" s="150"/>
      <c r="E150" s="423"/>
      <c r="I150" s="446" t="s">
        <v>250</v>
      </c>
    </row>
    <row r="151" spans="1:13">
      <c r="A151" s="362"/>
      <c r="B151" s="362"/>
      <c r="C151" s="387"/>
      <c r="D151" s="25" t="s">
        <v>206</v>
      </c>
      <c r="E151" s="412"/>
      <c r="I151" t="s">
        <v>251</v>
      </c>
      <c r="J151" s="11">
        <v>1013244.59</v>
      </c>
    </row>
    <row r="152" spans="1:13">
      <c r="A152" s="362">
        <v>826.35</v>
      </c>
      <c r="B152" s="362">
        <v>856.59</v>
      </c>
      <c r="C152" s="383">
        <v>825.13</v>
      </c>
      <c r="D152" s="13" t="s">
        <v>215</v>
      </c>
      <c r="E152" s="406">
        <v>327.44</v>
      </c>
      <c r="F152" s="433">
        <v>850</v>
      </c>
      <c r="G152" s="233">
        <v>850</v>
      </c>
      <c r="I152" t="s">
        <v>252</v>
      </c>
      <c r="J152" s="11">
        <v>1723614.62</v>
      </c>
    </row>
    <row r="153" spans="1:13">
      <c r="A153" s="362">
        <v>0</v>
      </c>
      <c r="B153" s="362"/>
      <c r="C153" s="383">
        <v>757.5</v>
      </c>
      <c r="D153" s="144" t="s">
        <v>8</v>
      </c>
      <c r="E153" s="406"/>
      <c r="F153" s="433">
        <v>500</v>
      </c>
      <c r="G153" s="233">
        <v>500</v>
      </c>
      <c r="I153" t="s">
        <v>211</v>
      </c>
      <c r="J153" s="11">
        <v>103025.12</v>
      </c>
    </row>
    <row r="154" spans="1:13">
      <c r="A154" s="362">
        <v>1630.72</v>
      </c>
      <c r="B154" s="362">
        <v>442.32</v>
      </c>
      <c r="C154" s="383">
        <v>2097.5</v>
      </c>
      <c r="D154" s="13" t="s">
        <v>103</v>
      </c>
      <c r="E154" s="406">
        <v>391.82</v>
      </c>
      <c r="F154" s="433">
        <v>1000</v>
      </c>
      <c r="G154" s="233">
        <v>1000</v>
      </c>
      <c r="I154" t="s">
        <v>213</v>
      </c>
      <c r="J154" s="11">
        <v>391.82</v>
      </c>
      <c r="M154" s="447"/>
    </row>
    <row r="155" spans="1:13">
      <c r="A155" s="362"/>
      <c r="B155" s="362"/>
      <c r="C155" s="383">
        <v>5576.94</v>
      </c>
      <c r="D155" s="13" t="s">
        <v>233</v>
      </c>
      <c r="E155" s="406">
        <v>7632.37</v>
      </c>
      <c r="I155" t="s">
        <v>233</v>
      </c>
      <c r="J155" s="11">
        <v>7632.37</v>
      </c>
    </row>
    <row r="156" spans="1:13">
      <c r="A156" s="362"/>
      <c r="B156" s="362">
        <v>-4.21</v>
      </c>
      <c r="C156" s="383">
        <v>5</v>
      </c>
      <c r="D156" s="13" t="s">
        <v>194</v>
      </c>
      <c r="E156" s="406">
        <v>-0.54</v>
      </c>
      <c r="I156" t="s">
        <v>215</v>
      </c>
      <c r="J156" s="11">
        <v>327.44</v>
      </c>
    </row>
    <row r="157" spans="1:13" ht="15.75" thickBot="1">
      <c r="A157" s="362">
        <v>10</v>
      </c>
      <c r="B157" s="362"/>
      <c r="C157" s="383"/>
      <c r="D157" s="143" t="s">
        <v>104</v>
      </c>
      <c r="E157" s="406"/>
      <c r="G157" s="133"/>
      <c r="I157" t="s">
        <v>113</v>
      </c>
      <c r="J157" s="11">
        <v>7160.92</v>
      </c>
    </row>
    <row r="158" spans="1:13">
      <c r="A158" s="364">
        <f>SUM(A152:A157)</f>
        <v>2467.0700000000002</v>
      </c>
      <c r="B158" s="364">
        <f>SUM(A158:A158)</f>
        <v>2467.0700000000002</v>
      </c>
      <c r="C158" s="384">
        <f>SUM(C152:C157)</f>
        <v>9262.07</v>
      </c>
      <c r="D158" s="141" t="s">
        <v>38</v>
      </c>
      <c r="E158" s="407">
        <f>SUM(E152:E157)</f>
        <v>8351.0899999999983</v>
      </c>
      <c r="F158" s="211">
        <f>SUM(F152:F157)</f>
        <v>2350</v>
      </c>
      <c r="G158" s="131">
        <f>SUM(G152:G157)</f>
        <v>2350</v>
      </c>
      <c r="I158" t="s">
        <v>253</v>
      </c>
      <c r="J158" s="11">
        <v>-0.54</v>
      </c>
    </row>
    <row r="159" spans="1:13" s="46" customFormat="1">
      <c r="A159" s="365"/>
      <c r="B159" s="365"/>
      <c r="C159" s="385"/>
      <c r="D159" s="75"/>
      <c r="E159" s="408"/>
      <c r="F159" s="212"/>
      <c r="G159" s="233"/>
      <c r="I159" s="67" t="s">
        <v>38</v>
      </c>
      <c r="J159" s="241">
        <f>SUM(J151:J158)</f>
        <v>2855396.34</v>
      </c>
      <c r="K159" s="11"/>
      <c r="L159" s="11"/>
      <c r="M159"/>
    </row>
    <row r="160" spans="1:13" s="46" customFormat="1">
      <c r="A160" s="365"/>
      <c r="B160" s="365"/>
      <c r="C160" s="385"/>
      <c r="D160" s="75"/>
      <c r="E160" s="408"/>
      <c r="F160" s="212"/>
      <c r="G160" s="233"/>
      <c r="I160" s="67"/>
      <c r="J160" s="241"/>
      <c r="K160" s="11"/>
      <c r="L160" s="11"/>
      <c r="M160"/>
    </row>
    <row r="161" spans="1:10">
      <c r="A161" s="365"/>
      <c r="B161" s="365"/>
      <c r="C161" s="385"/>
      <c r="D161" s="75"/>
      <c r="E161" s="408"/>
      <c r="F161" s="212"/>
      <c r="I161" s="46"/>
      <c r="J161" s="242"/>
    </row>
    <row r="162" spans="1:10">
      <c r="A162" s="365"/>
      <c r="B162" s="365"/>
      <c r="C162" s="387"/>
      <c r="D162" s="25" t="s">
        <v>195</v>
      </c>
      <c r="E162" s="412"/>
    </row>
    <row r="163" spans="1:10">
      <c r="A163" s="365"/>
      <c r="B163" s="362">
        <v>5396.96</v>
      </c>
      <c r="C163" s="383">
        <v>5049.12</v>
      </c>
      <c r="D163" s="75" t="s">
        <v>196</v>
      </c>
      <c r="E163" s="406">
        <v>4726.1400000000003</v>
      </c>
      <c r="F163" s="433">
        <v>6000</v>
      </c>
      <c r="G163" s="233">
        <v>6000</v>
      </c>
    </row>
    <row r="164" spans="1:10" ht="15.75" thickBot="1">
      <c r="A164" s="365"/>
      <c r="B164" s="362">
        <v>14517.74</v>
      </c>
      <c r="C164" s="383">
        <v>3294.88</v>
      </c>
      <c r="D164" s="75" t="s">
        <v>197</v>
      </c>
      <c r="E164" s="406">
        <v>1958</v>
      </c>
      <c r="F164" s="433">
        <v>8000</v>
      </c>
      <c r="G164" s="233">
        <v>8000</v>
      </c>
    </row>
    <row r="165" spans="1:10">
      <c r="A165" s="364"/>
      <c r="B165" s="375">
        <f>SUM(B163:B164)</f>
        <v>19914.7</v>
      </c>
      <c r="C165" s="389">
        <f>SUM(C163:C164)</f>
        <v>8344</v>
      </c>
      <c r="D165" s="86" t="s">
        <v>38</v>
      </c>
      <c r="E165" s="414">
        <f>SUM(E163:E164)</f>
        <v>6684.14</v>
      </c>
      <c r="F165" s="219">
        <f>SUM(F163:F164)</f>
        <v>14000</v>
      </c>
      <c r="G165" s="131">
        <f>SUM(G163:G164)</f>
        <v>14000</v>
      </c>
    </row>
    <row r="166" spans="1:10">
      <c r="A166" s="378"/>
      <c r="B166" s="365"/>
      <c r="C166" s="385"/>
      <c r="D166" s="75"/>
      <c r="E166" s="408"/>
      <c r="F166" s="215"/>
    </row>
    <row r="167" spans="1:10">
      <c r="A167" s="378"/>
      <c r="B167" s="370"/>
      <c r="C167" s="397"/>
      <c r="D167" s="231"/>
      <c r="E167" s="421"/>
      <c r="F167" s="437"/>
    </row>
    <row r="168" spans="1:10">
      <c r="A168" s="365"/>
      <c r="B168" s="370"/>
      <c r="C168" s="397"/>
      <c r="D168" s="231"/>
      <c r="E168" s="421"/>
      <c r="F168" s="229"/>
    </row>
    <row r="169" spans="1:10">
      <c r="A169" s="362"/>
      <c r="B169" s="362"/>
      <c r="C169" s="387"/>
      <c r="D169" s="25" t="s">
        <v>105</v>
      </c>
      <c r="E169" s="412"/>
    </row>
    <row r="170" spans="1:10">
      <c r="A170" s="362">
        <v>1243.53</v>
      </c>
      <c r="B170" s="362">
        <v>1408.76</v>
      </c>
      <c r="C170" s="383">
        <v>1550.55</v>
      </c>
      <c r="D170" s="13" t="s">
        <v>106</v>
      </c>
      <c r="E170" s="406">
        <v>1316.49</v>
      </c>
      <c r="F170" s="212">
        <v>1500</v>
      </c>
      <c r="G170" s="452">
        <v>1500</v>
      </c>
    </row>
    <row r="171" spans="1:10">
      <c r="A171" s="362"/>
      <c r="B171" s="362">
        <v>161.97</v>
      </c>
      <c r="C171" s="383"/>
      <c r="D171" s="13" t="s">
        <v>60</v>
      </c>
      <c r="E171" s="406">
        <v>1324.21</v>
      </c>
      <c r="F171" s="212"/>
      <c r="G171" s="452"/>
    </row>
    <row r="172" spans="1:10">
      <c r="A172" s="362">
        <v>81.28</v>
      </c>
      <c r="B172" s="362">
        <v>95.11</v>
      </c>
      <c r="C172" s="383">
        <v>119.05</v>
      </c>
      <c r="D172" s="144" t="s">
        <v>61</v>
      </c>
      <c r="E172" s="406">
        <v>10.75</v>
      </c>
      <c r="F172" s="212">
        <v>150</v>
      </c>
      <c r="G172" s="452">
        <v>150</v>
      </c>
    </row>
    <row r="173" spans="1:10">
      <c r="A173" s="362">
        <v>1781.47</v>
      </c>
      <c r="B173" s="362">
        <v>2403.79</v>
      </c>
      <c r="C173" s="383">
        <v>2653.81</v>
      </c>
      <c r="D173" s="144" t="s">
        <v>109</v>
      </c>
      <c r="E173" s="406">
        <v>2420.7199999999998</v>
      </c>
      <c r="F173" s="212">
        <v>2500</v>
      </c>
      <c r="G173" s="452">
        <v>2500</v>
      </c>
    </row>
    <row r="174" spans="1:10">
      <c r="A174" s="362">
        <v>1045.92</v>
      </c>
      <c r="B174" s="362">
        <v>1055.4000000000001</v>
      </c>
      <c r="C174" s="383">
        <v>1177.05</v>
      </c>
      <c r="D174" s="144" t="s">
        <v>62</v>
      </c>
      <c r="E174" s="406">
        <v>1202.8499999999999</v>
      </c>
      <c r="F174" s="212">
        <v>1200</v>
      </c>
      <c r="G174" s="452">
        <v>1200</v>
      </c>
    </row>
    <row r="175" spans="1:10">
      <c r="A175" s="362">
        <v>476.9</v>
      </c>
      <c r="B175" s="362">
        <v>599.41</v>
      </c>
      <c r="C175" s="383">
        <v>362.2</v>
      </c>
      <c r="D175" s="144" t="s">
        <v>63</v>
      </c>
      <c r="E175" s="406">
        <v>1391.59</v>
      </c>
      <c r="F175" s="212">
        <v>6000</v>
      </c>
      <c r="G175" s="452">
        <v>4000</v>
      </c>
    </row>
    <row r="176" spans="1:10">
      <c r="A176" s="362">
        <v>163.95</v>
      </c>
      <c r="B176" s="362">
        <v>370.98</v>
      </c>
      <c r="C176" s="383">
        <v>399.64</v>
      </c>
      <c r="D176" s="144" t="s">
        <v>51</v>
      </c>
      <c r="E176" s="406">
        <v>558.67999999999995</v>
      </c>
      <c r="F176" s="212">
        <v>250</v>
      </c>
      <c r="G176" s="452">
        <v>250</v>
      </c>
    </row>
    <row r="177" spans="1:7">
      <c r="A177" s="362"/>
      <c r="B177" s="362">
        <v>18.850000000000001</v>
      </c>
      <c r="C177" s="383">
        <v>25</v>
      </c>
      <c r="D177" s="144" t="s">
        <v>112</v>
      </c>
      <c r="E177" s="406">
        <v>1057.99</v>
      </c>
      <c r="F177" s="212">
        <v>500</v>
      </c>
      <c r="G177" s="452">
        <v>500</v>
      </c>
    </row>
    <row r="178" spans="1:7">
      <c r="A178" s="362">
        <v>6</v>
      </c>
      <c r="B178" s="362">
        <v>7</v>
      </c>
      <c r="C178" s="383">
        <v>7</v>
      </c>
      <c r="D178" s="144" t="s">
        <v>113</v>
      </c>
      <c r="E178" s="406">
        <v>7</v>
      </c>
      <c r="F178" s="212">
        <v>7</v>
      </c>
      <c r="G178" s="452">
        <v>7</v>
      </c>
    </row>
    <row r="179" spans="1:7">
      <c r="A179" s="362">
        <v>0</v>
      </c>
      <c r="B179" s="362"/>
      <c r="C179" s="383"/>
      <c r="D179" s="144" t="s">
        <v>115</v>
      </c>
      <c r="E179" s="406"/>
      <c r="G179" s="452"/>
    </row>
    <row r="180" spans="1:7" ht="15.75" thickBot="1">
      <c r="A180" s="362">
        <v>1453.13</v>
      </c>
      <c r="B180" s="362">
        <v>1228.25</v>
      </c>
      <c r="C180" s="383">
        <v>1757.38</v>
      </c>
      <c r="D180" s="144" t="s">
        <v>160</v>
      </c>
      <c r="E180" s="406">
        <v>3426.88</v>
      </c>
      <c r="F180" s="212">
        <v>2000</v>
      </c>
      <c r="G180" s="452">
        <v>2000</v>
      </c>
    </row>
    <row r="181" spans="1:7">
      <c r="A181" s="364">
        <f>SUM(A170:A179)</f>
        <v>4799.0499999999993</v>
      </c>
      <c r="B181" s="367">
        <f>SUM(A181:A181)</f>
        <v>4799.0499999999993</v>
      </c>
      <c r="C181" s="389">
        <f>SUM(C170:C178)</f>
        <v>6294.3</v>
      </c>
      <c r="D181" s="86" t="s">
        <v>38</v>
      </c>
      <c r="E181" s="414">
        <f>SUM(E170:E180)</f>
        <v>12717.16</v>
      </c>
      <c r="F181" s="211">
        <f>SUM(F170:F179)</f>
        <v>12107</v>
      </c>
      <c r="G181" s="131">
        <f>SUM(G170:G180)</f>
        <v>12107</v>
      </c>
    </row>
    <row r="182" spans="1:7">
      <c r="A182" s="365"/>
      <c r="B182" s="365"/>
      <c r="C182" s="385"/>
      <c r="D182" s="75"/>
      <c r="E182" s="408"/>
    </row>
    <row r="183" spans="1:7">
      <c r="A183" s="365"/>
      <c r="B183" s="365"/>
      <c r="C183" s="385"/>
      <c r="D183" s="75"/>
      <c r="E183" s="408"/>
    </row>
    <row r="184" spans="1:7">
      <c r="A184" s="365"/>
      <c r="B184" s="365"/>
      <c r="C184" s="385"/>
      <c r="D184" s="75"/>
      <c r="E184" s="408"/>
    </row>
    <row r="185" spans="1:7">
      <c r="A185" s="365"/>
      <c r="B185" s="365"/>
      <c r="C185" s="385"/>
      <c r="D185" s="75"/>
      <c r="E185" s="408"/>
    </row>
    <row r="186" spans="1:7">
      <c r="A186" s="366" t="s">
        <v>149</v>
      </c>
      <c r="B186" s="366" t="s">
        <v>203</v>
      </c>
      <c r="C186" s="395" t="s">
        <v>243</v>
      </c>
      <c r="D186" s="145" t="s">
        <v>41</v>
      </c>
      <c r="E186" s="410" t="s">
        <v>281</v>
      </c>
      <c r="F186" s="214" t="s">
        <v>202</v>
      </c>
      <c r="G186" s="214" t="s">
        <v>244</v>
      </c>
    </row>
    <row r="187" spans="1:7">
      <c r="A187" s="362"/>
      <c r="B187" s="362"/>
      <c r="C187" s="387"/>
      <c r="D187" s="25" t="s">
        <v>131</v>
      </c>
      <c r="E187" s="412"/>
    </row>
    <row r="188" spans="1:7">
      <c r="A188" s="362">
        <v>3140</v>
      </c>
      <c r="B188" s="362"/>
      <c r="C188" s="371"/>
      <c r="D188" s="154" t="s">
        <v>133</v>
      </c>
      <c r="E188" s="424">
        <v>900</v>
      </c>
    </row>
    <row r="189" spans="1:7">
      <c r="A189" s="362">
        <v>1343</v>
      </c>
      <c r="B189" s="362"/>
      <c r="C189" s="371">
        <v>72750</v>
      </c>
      <c r="D189" s="154" t="s">
        <v>63</v>
      </c>
      <c r="E189" s="424"/>
      <c r="F189" s="433">
        <v>5000</v>
      </c>
      <c r="G189" s="233">
        <v>5000</v>
      </c>
    </row>
    <row r="190" spans="1:7">
      <c r="A190" s="362">
        <v>21.94</v>
      </c>
      <c r="B190" s="362"/>
      <c r="C190" s="371">
        <v>13.34</v>
      </c>
      <c r="D190" s="154" t="s">
        <v>64</v>
      </c>
      <c r="E190" s="424">
        <v>23.58</v>
      </c>
    </row>
    <row r="191" spans="1:7">
      <c r="A191" s="362">
        <v>1.82</v>
      </c>
      <c r="B191" s="362"/>
      <c r="C191" s="371"/>
      <c r="D191" s="154" t="s">
        <v>97</v>
      </c>
      <c r="E191" s="424"/>
    </row>
    <row r="192" spans="1:7">
      <c r="A192" s="362">
        <v>107.65</v>
      </c>
      <c r="B192" s="362"/>
      <c r="C192" s="371">
        <v>25</v>
      </c>
      <c r="D192" s="154" t="s">
        <v>69</v>
      </c>
      <c r="E192" s="424"/>
    </row>
    <row r="193" spans="1:10">
      <c r="A193" s="364">
        <f>SUM(A188:A192)</f>
        <v>4614.4099999999989</v>
      </c>
      <c r="B193" s="379">
        <v>525</v>
      </c>
      <c r="C193" s="398">
        <f>SUM(C188:C192)</f>
        <v>72788.34</v>
      </c>
      <c r="D193" s="155" t="s">
        <v>134</v>
      </c>
      <c r="E193" s="425">
        <v>923.58</v>
      </c>
      <c r="F193" s="211">
        <v>5000</v>
      </c>
      <c r="G193" s="131">
        <f>SUM(G188:G192)</f>
        <v>5000</v>
      </c>
    </row>
    <row r="194" spans="1:10">
      <c r="A194" s="365"/>
      <c r="B194" s="365"/>
      <c r="C194" s="385"/>
      <c r="D194" s="75"/>
      <c r="E194" s="408"/>
    </row>
    <row r="195" spans="1:10">
      <c r="A195" s="365"/>
      <c r="B195" s="365"/>
      <c r="C195" s="385"/>
      <c r="D195" s="75"/>
      <c r="E195" s="408"/>
    </row>
    <row r="196" spans="1:10">
      <c r="A196" s="365"/>
      <c r="B196" s="365"/>
      <c r="C196" s="385"/>
      <c r="D196" s="75"/>
      <c r="E196" s="408"/>
    </row>
    <row r="197" spans="1:10">
      <c r="A197" s="365"/>
      <c r="B197" s="365"/>
      <c r="C197" s="385"/>
      <c r="D197" s="75"/>
      <c r="E197" s="408"/>
    </row>
    <row r="198" spans="1:10">
      <c r="A198" s="362"/>
      <c r="B198" s="362"/>
      <c r="C198" s="387"/>
      <c r="D198" s="25" t="s">
        <v>116</v>
      </c>
      <c r="E198" s="412"/>
    </row>
    <row r="199" spans="1:10">
      <c r="A199" s="362">
        <v>39.659999999999997</v>
      </c>
      <c r="B199" s="362">
        <v>76.19</v>
      </c>
      <c r="C199" s="383">
        <v>82.05</v>
      </c>
      <c r="D199" s="13" t="s">
        <v>126</v>
      </c>
      <c r="E199" s="406">
        <v>81.98</v>
      </c>
      <c r="G199" s="233">
        <v>100</v>
      </c>
    </row>
    <row r="200" spans="1:10">
      <c r="A200" s="362">
        <v>21.84</v>
      </c>
      <c r="B200" s="362">
        <v>109</v>
      </c>
      <c r="C200" s="383">
        <v>261.3</v>
      </c>
      <c r="D200" s="144" t="s">
        <v>64</v>
      </c>
      <c r="E200" s="406">
        <v>136.28</v>
      </c>
      <c r="F200" s="212">
        <v>250</v>
      </c>
      <c r="G200" s="233">
        <v>250</v>
      </c>
    </row>
    <row r="201" spans="1:10">
      <c r="A201" s="362">
        <v>156.08000000000001</v>
      </c>
      <c r="B201" s="362">
        <v>473.84</v>
      </c>
      <c r="C201" s="383">
        <v>169.32</v>
      </c>
      <c r="D201" s="144" t="s">
        <v>51</v>
      </c>
      <c r="E201" s="406">
        <v>351.6</v>
      </c>
      <c r="F201" s="212">
        <v>5500</v>
      </c>
      <c r="G201" s="233">
        <v>5500</v>
      </c>
    </row>
    <row r="202" spans="1:10">
      <c r="A202" s="362">
        <v>1941.83</v>
      </c>
      <c r="B202" s="362">
        <v>2035.97</v>
      </c>
      <c r="C202" s="383">
        <v>2122.77</v>
      </c>
      <c r="D202" s="144" t="s">
        <v>263</v>
      </c>
      <c r="E202" s="406">
        <v>1917.85</v>
      </c>
      <c r="F202" s="212">
        <v>2000</v>
      </c>
      <c r="G202" s="233">
        <v>2000</v>
      </c>
    </row>
    <row r="203" spans="1:10">
      <c r="A203" s="362">
        <v>1586.4</v>
      </c>
      <c r="B203" s="362">
        <v>3137.41</v>
      </c>
      <c r="C203" s="383">
        <v>1712.96</v>
      </c>
      <c r="D203" s="144" t="s">
        <v>117</v>
      </c>
      <c r="E203" s="406">
        <v>1398.03</v>
      </c>
      <c r="F203" s="212">
        <v>3000</v>
      </c>
      <c r="G203" s="233">
        <v>3000</v>
      </c>
    </row>
    <row r="204" spans="1:10">
      <c r="A204" s="362">
        <v>1386.76</v>
      </c>
      <c r="B204" s="362">
        <v>874.12</v>
      </c>
      <c r="C204" s="383">
        <v>1003.7</v>
      </c>
      <c r="D204" s="144" t="s">
        <v>61</v>
      </c>
      <c r="E204" s="406">
        <v>769.99</v>
      </c>
      <c r="F204" s="212">
        <v>1500</v>
      </c>
      <c r="G204" s="233">
        <v>1500</v>
      </c>
    </row>
    <row r="205" spans="1:10">
      <c r="A205" s="362">
        <v>1813.08</v>
      </c>
      <c r="B205" s="362">
        <v>1759</v>
      </c>
      <c r="C205" s="383">
        <v>1961.75</v>
      </c>
      <c r="D205" s="144" t="s">
        <v>62</v>
      </c>
      <c r="E205" s="406">
        <v>2004.75</v>
      </c>
      <c r="F205" s="212">
        <v>2000</v>
      </c>
      <c r="G205" s="233">
        <v>2000</v>
      </c>
    </row>
    <row r="206" spans="1:10">
      <c r="A206" s="362">
        <v>81151.12</v>
      </c>
      <c r="B206" s="362">
        <v>191141.85</v>
      </c>
      <c r="C206" s="383">
        <v>158627.34</v>
      </c>
      <c r="D206" s="144" t="s">
        <v>122</v>
      </c>
      <c r="E206" s="406">
        <v>178880.9</v>
      </c>
      <c r="F206" s="212">
        <v>168518</v>
      </c>
      <c r="G206" s="233">
        <v>247263</v>
      </c>
      <c r="H206" s="471">
        <v>79263</v>
      </c>
      <c r="I206" s="472"/>
      <c r="J206"/>
    </row>
    <row r="207" spans="1:10">
      <c r="A207" s="362"/>
      <c r="B207" s="362"/>
      <c r="C207" s="383">
        <v>-4112.3500000000004</v>
      </c>
      <c r="D207" s="144" t="s">
        <v>5</v>
      </c>
      <c r="E207" s="406">
        <v>7964.81</v>
      </c>
      <c r="F207" s="212"/>
    </row>
    <row r="208" spans="1:10">
      <c r="A208" s="362">
        <v>2872.99</v>
      </c>
      <c r="B208" s="362">
        <v>542.58000000000004</v>
      </c>
      <c r="C208" s="383">
        <v>3793.93</v>
      </c>
      <c r="D208" s="13" t="s">
        <v>175</v>
      </c>
      <c r="E208" s="406">
        <v>1539.51</v>
      </c>
      <c r="F208" s="212">
        <v>2000</v>
      </c>
      <c r="G208" s="233">
        <v>2000</v>
      </c>
    </row>
    <row r="209" spans="1:21">
      <c r="A209" s="362">
        <v>3161.5</v>
      </c>
      <c r="B209" s="362">
        <v>2311</v>
      </c>
      <c r="C209" s="383">
        <v>4449.16</v>
      </c>
      <c r="D209" s="13" t="s">
        <v>164</v>
      </c>
      <c r="E209" s="406">
        <v>2831.85</v>
      </c>
      <c r="F209" s="212">
        <v>2000</v>
      </c>
      <c r="G209" s="233">
        <v>2000</v>
      </c>
    </row>
    <row r="210" spans="1:21">
      <c r="A210" s="362">
        <v>10300</v>
      </c>
      <c r="B210" s="362">
        <v>2400</v>
      </c>
      <c r="C210" s="383"/>
      <c r="D210" s="13" t="s">
        <v>124</v>
      </c>
      <c r="E210" s="406"/>
      <c r="F210" s="212">
        <v>1000</v>
      </c>
      <c r="G210" s="233">
        <v>1000</v>
      </c>
    </row>
    <row r="211" spans="1:21">
      <c r="A211" s="362">
        <v>4434.63</v>
      </c>
      <c r="B211" s="362">
        <v>6394.75</v>
      </c>
      <c r="C211" s="383">
        <v>5494.5</v>
      </c>
      <c r="D211" s="13" t="s">
        <v>160</v>
      </c>
      <c r="E211" s="406">
        <v>4679.5</v>
      </c>
      <c r="F211" s="212">
        <v>6000</v>
      </c>
      <c r="G211" s="233">
        <v>6000</v>
      </c>
      <c r="H211" s="67"/>
    </row>
    <row r="212" spans="1:21">
      <c r="A212" s="375">
        <f>SUM(A200:A211)</f>
        <v>108826.23000000001</v>
      </c>
      <c r="B212" s="375">
        <f>SUM(B200:B211)</f>
        <v>211179.51999999999</v>
      </c>
      <c r="C212" s="389">
        <f>SUM(C200:C211)</f>
        <v>175484.37999999998</v>
      </c>
      <c r="D212" s="142" t="s">
        <v>38</v>
      </c>
      <c r="E212" s="414">
        <f>SUM(E199:E211)</f>
        <v>202557.05000000002</v>
      </c>
      <c r="F212" s="219">
        <f>SUM(F200:F211)</f>
        <v>193768</v>
      </c>
      <c r="G212" s="131">
        <v>272613</v>
      </c>
      <c r="H212">
        <v>79263</v>
      </c>
      <c r="I212" s="471"/>
    </row>
    <row r="213" spans="1:21" s="2" customFormat="1">
      <c r="A213" s="365"/>
      <c r="B213" s="365"/>
      <c r="C213" s="385"/>
      <c r="D213" s="75"/>
      <c r="E213" s="408"/>
      <c r="F213" s="215"/>
      <c r="G213" s="133"/>
      <c r="H213" s="440"/>
      <c r="I213"/>
      <c r="J213" s="11"/>
      <c r="K213" s="73"/>
      <c r="L213" s="73"/>
      <c r="M213" s="440"/>
      <c r="N213" s="440"/>
      <c r="O213" s="440"/>
      <c r="P213" s="440"/>
      <c r="Q213" s="440"/>
      <c r="R213" s="440"/>
      <c r="S213" s="440"/>
      <c r="T213" s="440"/>
      <c r="U213" s="439"/>
    </row>
    <row r="214" spans="1:21" s="440" customFormat="1">
      <c r="A214" s="370"/>
      <c r="B214" s="370"/>
      <c r="C214" s="385"/>
      <c r="D214" s="450"/>
      <c r="E214" s="451"/>
      <c r="F214" s="437"/>
      <c r="G214" s="133"/>
      <c r="I214"/>
      <c r="J214" s="11"/>
      <c r="K214" s="73"/>
      <c r="L214" s="73"/>
    </row>
    <row r="215" spans="1:21" s="440" customFormat="1">
      <c r="A215" s="370"/>
      <c r="B215" s="370"/>
      <c r="C215" s="385"/>
      <c r="D215" s="450"/>
      <c r="E215" s="451"/>
      <c r="F215" s="437"/>
      <c r="G215" s="133"/>
      <c r="I215"/>
      <c r="J215" s="11"/>
      <c r="K215" s="73"/>
      <c r="L215" s="73"/>
    </row>
    <row r="216" spans="1:21" s="46" customFormat="1">
      <c r="A216" s="370"/>
      <c r="B216" s="370"/>
      <c r="C216" s="403"/>
      <c r="D216" s="404"/>
      <c r="E216" s="426"/>
      <c r="F216" s="437"/>
      <c r="G216" s="133"/>
      <c r="H216" s="440"/>
      <c r="I216" s="440"/>
      <c r="J216" s="73"/>
      <c r="K216" s="73"/>
      <c r="L216" s="73"/>
      <c r="M216" s="440"/>
      <c r="N216" s="440"/>
      <c r="O216" s="440"/>
      <c r="P216" s="440"/>
      <c r="Q216" s="440"/>
      <c r="R216" s="440"/>
      <c r="S216" s="440"/>
      <c r="T216" s="440"/>
    </row>
    <row r="217" spans="1:21">
      <c r="A217" s="377"/>
      <c r="B217" s="377"/>
      <c r="C217" s="371"/>
      <c r="D217" s="150"/>
      <c r="E217" s="423"/>
      <c r="H217" s="70"/>
      <c r="I217" s="440"/>
      <c r="J217" s="73"/>
      <c r="K217" s="244"/>
      <c r="L217" s="244"/>
      <c r="M217" s="70"/>
      <c r="N217" s="70"/>
      <c r="O217" s="70"/>
      <c r="P217" s="70"/>
      <c r="Q217" s="70"/>
      <c r="R217" s="70"/>
      <c r="S217" s="70"/>
      <c r="T217" s="70"/>
    </row>
    <row r="218" spans="1:21">
      <c r="A218" s="362"/>
      <c r="B218" s="362"/>
      <c r="C218" s="387"/>
      <c r="D218" s="25" t="s">
        <v>127</v>
      </c>
      <c r="E218" s="412"/>
      <c r="I218" s="70"/>
      <c r="J218" s="244"/>
    </row>
    <row r="219" spans="1:21">
      <c r="A219" s="362">
        <v>44681.35</v>
      </c>
      <c r="B219" s="362">
        <v>43373.43</v>
      </c>
      <c r="C219" s="383">
        <v>64755.57</v>
      </c>
      <c r="D219" s="151" t="s">
        <v>224</v>
      </c>
      <c r="E219" s="406">
        <v>35269.49</v>
      </c>
      <c r="F219" s="212">
        <v>70000</v>
      </c>
      <c r="G219" s="233">
        <v>70000</v>
      </c>
    </row>
    <row r="220" spans="1:21">
      <c r="A220" s="362">
        <v>0</v>
      </c>
      <c r="B220" s="362"/>
      <c r="C220" s="383">
        <v>872.84</v>
      </c>
      <c r="D220" s="144" t="s">
        <v>62</v>
      </c>
      <c r="E220" s="406"/>
      <c r="F220" s="212">
        <v>850</v>
      </c>
    </row>
    <row r="221" spans="1:21">
      <c r="A221" s="362">
        <v>619.28</v>
      </c>
      <c r="B221" s="362">
        <v>771.75</v>
      </c>
      <c r="C221" s="383"/>
      <c r="D221" s="144" t="s">
        <v>61</v>
      </c>
      <c r="E221" s="406">
        <v>535.65</v>
      </c>
      <c r="F221" s="212">
        <v>1500</v>
      </c>
      <c r="G221" s="233">
        <v>1500</v>
      </c>
    </row>
    <row r="222" spans="1:21">
      <c r="A222" s="362">
        <v>31.32</v>
      </c>
      <c r="B222" s="362"/>
      <c r="C222" s="383">
        <v>13958.98</v>
      </c>
      <c r="D222" s="144" t="s">
        <v>64</v>
      </c>
      <c r="E222" s="406"/>
      <c r="F222" s="212"/>
    </row>
    <row r="223" spans="1:21">
      <c r="A223" s="362">
        <v>13906.9</v>
      </c>
      <c r="B223" s="362">
        <v>9767.99</v>
      </c>
      <c r="C223" s="383">
        <v>5637.79</v>
      </c>
      <c r="D223" s="144" t="s">
        <v>223</v>
      </c>
      <c r="E223" s="406">
        <v>9965.16</v>
      </c>
      <c r="F223" s="212">
        <v>12000</v>
      </c>
      <c r="G223" s="233">
        <v>12000</v>
      </c>
    </row>
    <row r="224" spans="1:21">
      <c r="A224" s="362"/>
      <c r="B224" s="362">
        <v>7012.6</v>
      </c>
      <c r="C224" s="383">
        <v>662.46</v>
      </c>
      <c r="D224" s="144" t="s">
        <v>165</v>
      </c>
      <c r="E224" s="406">
        <v>371.24</v>
      </c>
      <c r="F224" s="212">
        <v>1000</v>
      </c>
      <c r="G224" s="455">
        <v>1000</v>
      </c>
    </row>
    <row r="225" spans="1:12">
      <c r="A225" s="362">
        <v>867.75</v>
      </c>
      <c r="B225" s="362">
        <v>688.06</v>
      </c>
      <c r="C225" s="393"/>
      <c r="D225" s="13" t="s">
        <v>123</v>
      </c>
      <c r="E225" s="419">
        <v>1066.6099999999999</v>
      </c>
      <c r="F225" s="212">
        <v>1500</v>
      </c>
      <c r="G225" s="133">
        <v>1500</v>
      </c>
    </row>
    <row r="226" spans="1:12">
      <c r="A226" s="362">
        <v>2335.73</v>
      </c>
      <c r="B226" s="362">
        <v>1676.25</v>
      </c>
      <c r="C226" s="383">
        <v>3387</v>
      </c>
      <c r="D226" s="144" t="s">
        <v>160</v>
      </c>
      <c r="E226" s="406">
        <v>1471.75</v>
      </c>
      <c r="F226" s="212">
        <v>5000</v>
      </c>
      <c r="G226" s="233">
        <v>5000</v>
      </c>
    </row>
    <row r="227" spans="1:12" s="46" customFormat="1">
      <c r="A227" s="364">
        <f>SUM(A219:A226)</f>
        <v>62442.33</v>
      </c>
      <c r="B227" s="364">
        <f>SUM(B219:B226)</f>
        <v>63290.079999999994</v>
      </c>
      <c r="C227" s="384">
        <f>SUM(C219:C226)</f>
        <v>89274.64</v>
      </c>
      <c r="D227" s="15" t="s">
        <v>38</v>
      </c>
      <c r="E227" s="407">
        <f>SUM(E219:E226)</f>
        <v>48679.9</v>
      </c>
      <c r="F227" s="211">
        <v>91850</v>
      </c>
      <c r="G227" s="131">
        <f>SUM(G219:G226)</f>
        <v>91000</v>
      </c>
      <c r="I227"/>
      <c r="J227" s="11"/>
      <c r="K227" s="242"/>
      <c r="L227" s="242"/>
    </row>
    <row r="228" spans="1:12" s="46" customFormat="1">
      <c r="A228" s="365"/>
      <c r="B228" s="365"/>
      <c r="C228" s="399"/>
      <c r="D228" s="75"/>
      <c r="E228" s="408"/>
      <c r="F228" s="212"/>
      <c r="G228" s="233"/>
      <c r="J228" s="242"/>
      <c r="K228" s="242"/>
      <c r="L228" s="242"/>
    </row>
    <row r="229" spans="1:12" s="46" customFormat="1">
      <c r="A229" s="365"/>
      <c r="B229" s="365"/>
      <c r="C229" s="399"/>
      <c r="D229" s="75"/>
      <c r="E229" s="408"/>
      <c r="F229" s="212"/>
      <c r="G229" s="233"/>
      <c r="J229" s="242"/>
      <c r="K229" s="242"/>
      <c r="L229" s="242"/>
    </row>
    <row r="230" spans="1:12" s="46" customFormat="1">
      <c r="A230" s="365"/>
      <c r="B230" s="365"/>
      <c r="C230" s="399"/>
      <c r="D230" s="15" t="s">
        <v>284</v>
      </c>
      <c r="E230" s="407">
        <f>SUM(E56, E63, E85, E91, E130, E147, E158, E165, E181, E193, E212, E227)</f>
        <v>558704.53</v>
      </c>
      <c r="F230" s="460">
        <f>SUM(F56, F63, F85, F91, F130, F147, F158, F165, F181, F193, F212, F227)</f>
        <v>613440</v>
      </c>
      <c r="G230" s="461">
        <f>SUM(G56, G63, G85, G91, G130, G147, G158, G165, G181, G193, G212, G227)</f>
        <v>701470</v>
      </c>
      <c r="J230" s="242"/>
      <c r="K230" s="242"/>
      <c r="L230" s="242"/>
    </row>
    <row r="231" spans="1:12">
      <c r="A231" s="365"/>
      <c r="B231" s="365"/>
      <c r="C231" s="399"/>
      <c r="D231" s="75" t="s">
        <v>285</v>
      </c>
      <c r="E231" s="408">
        <v>519492.47</v>
      </c>
      <c r="F231" s="212"/>
      <c r="I231" s="46"/>
      <c r="J231" s="242"/>
    </row>
    <row r="232" spans="1:12">
      <c r="A232" s="365"/>
      <c r="B232" s="365"/>
      <c r="C232" s="399"/>
      <c r="D232" s="75"/>
      <c r="E232" s="408"/>
      <c r="F232" s="212"/>
    </row>
    <row r="233" spans="1:12">
      <c r="A233" s="366" t="s">
        <v>149</v>
      </c>
      <c r="B233" s="366" t="s">
        <v>203</v>
      </c>
      <c r="C233" s="395" t="s">
        <v>243</v>
      </c>
      <c r="D233" s="145" t="s">
        <v>41</v>
      </c>
      <c r="E233" s="410" t="s">
        <v>281</v>
      </c>
      <c r="F233" s="214" t="s">
        <v>202</v>
      </c>
      <c r="G233" s="214" t="s">
        <v>244</v>
      </c>
    </row>
    <row r="234" spans="1:12">
      <c r="A234" s="380"/>
      <c r="B234" s="381"/>
      <c r="C234" s="386"/>
      <c r="D234" s="444" t="s">
        <v>135</v>
      </c>
      <c r="E234" s="427"/>
    </row>
    <row r="235" spans="1:12">
      <c r="A235" s="381"/>
      <c r="B235" s="365"/>
      <c r="C235" s="399"/>
      <c r="D235" s="16"/>
      <c r="E235" s="408"/>
    </row>
    <row r="236" spans="1:12">
      <c r="A236" s="365">
        <v>5000</v>
      </c>
      <c r="B236" s="365">
        <v>5000</v>
      </c>
      <c r="C236" s="399"/>
      <c r="D236" s="25" t="s">
        <v>136</v>
      </c>
      <c r="E236" s="409">
        <v>5000</v>
      </c>
      <c r="F236" s="215">
        <v>5000</v>
      </c>
      <c r="G236" s="233">
        <v>5000</v>
      </c>
    </row>
    <row r="237" spans="1:12">
      <c r="A237" s="365"/>
      <c r="B237" s="365"/>
      <c r="C237" s="399"/>
      <c r="D237" s="16"/>
      <c r="E237" s="408"/>
    </row>
    <row r="238" spans="1:12">
      <c r="A238" s="365">
        <v>5000</v>
      </c>
      <c r="B238" s="365">
        <v>5000</v>
      </c>
      <c r="C238" s="399"/>
      <c r="D238" s="25" t="s">
        <v>137</v>
      </c>
      <c r="E238" s="409">
        <v>5000</v>
      </c>
      <c r="F238" s="215">
        <v>5000</v>
      </c>
      <c r="G238" s="233">
        <v>5000</v>
      </c>
    </row>
    <row r="239" spans="1:12">
      <c r="A239" s="362"/>
      <c r="B239" s="362"/>
      <c r="C239" s="399"/>
      <c r="D239" s="16" t="s">
        <v>0</v>
      </c>
      <c r="E239" s="408"/>
    </row>
    <row r="240" spans="1:12">
      <c r="A240" s="365">
        <v>5000</v>
      </c>
      <c r="B240" s="365">
        <v>5000</v>
      </c>
      <c r="C240" s="371"/>
      <c r="D240" s="25" t="s">
        <v>138</v>
      </c>
      <c r="E240" s="409">
        <v>5000</v>
      </c>
      <c r="F240" s="215">
        <v>5000</v>
      </c>
      <c r="G240" s="233">
        <v>5000</v>
      </c>
    </row>
    <row r="241" spans="1:28">
      <c r="A241" s="365"/>
      <c r="B241" s="365"/>
      <c r="C241" s="399"/>
      <c r="D241" s="253"/>
      <c r="E241" s="408"/>
      <c r="F241" s="215"/>
    </row>
    <row r="242" spans="1:28">
      <c r="A242" s="364">
        <v>15000</v>
      </c>
      <c r="B242" s="364">
        <v>15000</v>
      </c>
      <c r="C242" s="400"/>
      <c r="D242" s="15" t="s">
        <v>38</v>
      </c>
      <c r="E242" s="407"/>
      <c r="F242" s="460">
        <v>15000</v>
      </c>
      <c r="G242" s="461">
        <f>SUM(G236:G241)</f>
        <v>15000</v>
      </c>
    </row>
    <row r="243" spans="1:28">
      <c r="A243" s="362"/>
      <c r="B243" s="362"/>
      <c r="C243" s="399"/>
      <c r="D243" s="146"/>
      <c r="E243" s="411"/>
    </row>
    <row r="244" spans="1:28">
      <c r="A244" s="375">
        <f>SUM(A240,A238,A236,A193,A227,A212,A181,A158,A147,A130,A91,A85,A63,A56,)</f>
        <v>466718.18999999994</v>
      </c>
      <c r="B244" s="375">
        <v>362293.45</v>
      </c>
      <c r="C244" s="441"/>
      <c r="D244" s="88" t="s">
        <v>225</v>
      </c>
      <c r="E244" s="428">
        <f>SUM(E56, E63, E85, E91, E130, E147, E158, E165, E181, E193, E212, E227, E236, E238, E240)</f>
        <v>573704.53</v>
      </c>
      <c r="F244" s="460">
        <f>SUM(F56, F63, F85, F91, F130, F147, F158, F165, F181, F193, F212, F227, F242)</f>
        <v>628440</v>
      </c>
      <c r="G244" s="461">
        <f>SUM(G230,G242)</f>
        <v>716470</v>
      </c>
    </row>
    <row r="245" spans="1:28">
      <c r="A245" s="365"/>
      <c r="B245" s="365"/>
      <c r="C245" s="401"/>
      <c r="D245" s="75"/>
      <c r="E245" s="408"/>
    </row>
    <row r="246" spans="1:28">
      <c r="A246" s="377"/>
      <c r="B246" s="377"/>
      <c r="C246" s="399"/>
      <c r="D246" s="156" t="s">
        <v>140</v>
      </c>
      <c r="E246" s="429"/>
    </row>
    <row r="247" spans="1:28">
      <c r="A247" s="377"/>
      <c r="B247" s="377"/>
      <c r="C247" s="371"/>
      <c r="D247" s="99" t="s">
        <v>141</v>
      </c>
      <c r="E247" s="423"/>
    </row>
    <row r="248" spans="1:28">
      <c r="A248" s="377"/>
      <c r="B248" s="377"/>
      <c r="C248" s="371"/>
      <c r="D248" s="99" t="s">
        <v>142</v>
      </c>
      <c r="E248" s="423"/>
    </row>
    <row r="249" spans="1:28">
      <c r="A249" s="377"/>
      <c r="B249" s="377"/>
      <c r="C249" s="371"/>
      <c r="D249" s="99" t="s">
        <v>143</v>
      </c>
      <c r="E249" s="423"/>
    </row>
    <row r="250" spans="1:28">
      <c r="A250" s="377"/>
      <c r="B250" s="377"/>
      <c r="C250" s="371"/>
      <c r="D250" s="99" t="s">
        <v>144</v>
      </c>
      <c r="E250" s="423"/>
    </row>
    <row r="251" spans="1:28">
      <c r="A251" s="377"/>
      <c r="B251" s="377"/>
      <c r="C251" s="371"/>
      <c r="D251" s="99" t="s">
        <v>145</v>
      </c>
      <c r="E251" s="423"/>
    </row>
    <row r="252" spans="1:28">
      <c r="A252" s="377"/>
      <c r="B252" s="377"/>
      <c r="C252" s="371"/>
      <c r="D252" s="99" t="s">
        <v>146</v>
      </c>
      <c r="E252" s="423"/>
    </row>
    <row r="253" spans="1:28">
      <c r="A253" s="377"/>
      <c r="B253" s="377"/>
      <c r="C253" s="371"/>
      <c r="D253" s="99" t="s">
        <v>147</v>
      </c>
      <c r="E253" s="423"/>
    </row>
    <row r="254" spans="1:28">
      <c r="A254" s="377"/>
      <c r="B254" s="377"/>
      <c r="C254" s="371"/>
      <c r="D254" s="99" t="s">
        <v>148</v>
      </c>
      <c r="E254" s="423"/>
    </row>
    <row r="255" spans="1:28">
      <c r="A255" s="377"/>
      <c r="B255" s="377"/>
      <c r="C255" s="371"/>
      <c r="D255" s="443" t="s">
        <v>178</v>
      </c>
      <c r="E255" s="430"/>
    </row>
    <row r="256" spans="1:28" s="1" customFormat="1">
      <c r="A256" s="377"/>
      <c r="B256" s="377"/>
      <c r="C256" s="371"/>
      <c r="D256" s="443" t="s">
        <v>179</v>
      </c>
      <c r="E256" s="430"/>
      <c r="F256" s="433"/>
      <c r="G256" s="233"/>
      <c r="H256" s="70"/>
      <c r="I256"/>
      <c r="J256" s="11"/>
      <c r="K256" s="244"/>
      <c r="L256" s="244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</row>
    <row r="257" spans="1:10">
      <c r="A257" s="377"/>
      <c r="B257" s="377"/>
      <c r="C257" s="371"/>
      <c r="D257" s="443" t="s">
        <v>180</v>
      </c>
      <c r="E257" s="430"/>
      <c r="I257" s="70"/>
      <c r="J257" s="244"/>
    </row>
    <row r="258" spans="1:10">
      <c r="A258" s="377"/>
      <c r="B258" s="377"/>
      <c r="C258" s="371"/>
      <c r="D258" s="443" t="s">
        <v>177</v>
      </c>
      <c r="E258" s="430"/>
    </row>
    <row r="259" spans="1:10">
      <c r="A259" s="377"/>
      <c r="B259" s="377"/>
      <c r="C259" s="371"/>
      <c r="D259" s="443" t="s">
        <v>230</v>
      </c>
      <c r="E259" s="423"/>
    </row>
    <row r="260" spans="1:10">
      <c r="A260" s="377"/>
      <c r="B260" s="377"/>
      <c r="C260" s="371"/>
      <c r="D260" s="99" t="s">
        <v>246</v>
      </c>
      <c r="E260" s="423"/>
    </row>
    <row r="261" spans="1:10">
      <c r="C261" s="442"/>
      <c r="E261" s="431"/>
      <c r="F261" s="359"/>
      <c r="G261" s="239"/>
    </row>
    <row r="262" spans="1:10">
      <c r="E262" s="431"/>
      <c r="F262" s="359"/>
      <c r="G262" s="239"/>
    </row>
    <row r="263" spans="1:10">
      <c r="E263" s="431"/>
      <c r="F263" s="359"/>
      <c r="G263" s="239"/>
    </row>
    <row r="264" spans="1:10">
      <c r="E264" s="431"/>
      <c r="F264" s="359"/>
      <c r="G264" s="239"/>
    </row>
    <row r="265" spans="1:10">
      <c r="E265" s="431"/>
      <c r="F265" s="359"/>
      <c r="G265" s="239"/>
    </row>
    <row r="266" spans="1:10">
      <c r="E266" s="431"/>
      <c r="F266" s="359"/>
      <c r="G266" s="239"/>
    </row>
    <row r="267" spans="1:10">
      <c r="E267" s="431"/>
      <c r="F267" s="359"/>
      <c r="G267" s="239"/>
    </row>
    <row r="268" spans="1:10">
      <c r="E268" s="431"/>
      <c r="F268" s="359"/>
      <c r="G268" s="239"/>
    </row>
    <row r="269" spans="1:10">
      <c r="E269" s="431"/>
      <c r="F269" s="359"/>
      <c r="G269" s="239"/>
    </row>
    <row r="270" spans="1:10">
      <c r="E270" s="431"/>
      <c r="F270" s="359"/>
      <c r="G270" s="239"/>
    </row>
    <row r="271" spans="1:10">
      <c r="E271" s="431"/>
      <c r="F271" s="359"/>
      <c r="G271" s="239"/>
    </row>
    <row r="272" spans="1:10">
      <c r="E272" s="431"/>
      <c r="F272" s="359"/>
      <c r="G272" s="239"/>
    </row>
    <row r="273" spans="1:7">
      <c r="E273" s="431"/>
      <c r="F273" s="359"/>
      <c r="G273" s="239"/>
    </row>
    <row r="274" spans="1:7">
      <c r="E274" s="431"/>
      <c r="F274" s="359"/>
      <c r="G274" s="239"/>
    </row>
    <row r="275" spans="1:7">
      <c r="E275" s="431"/>
      <c r="F275" s="359"/>
      <c r="G275" s="239"/>
    </row>
    <row r="276" spans="1:7">
      <c r="E276" s="431"/>
      <c r="F276" s="359"/>
      <c r="G276" s="239"/>
    </row>
    <row r="277" spans="1:7">
      <c r="E277" s="431"/>
      <c r="F277" s="359"/>
      <c r="G277" s="239"/>
    </row>
    <row r="278" spans="1:7">
      <c r="E278" s="431"/>
      <c r="F278" s="359"/>
      <c r="G278" s="239"/>
    </row>
    <row r="279" spans="1:7">
      <c r="E279" s="431"/>
      <c r="F279" s="359"/>
      <c r="G279" s="239"/>
    </row>
    <row r="280" spans="1:7">
      <c r="E280" s="431"/>
      <c r="F280" s="359"/>
      <c r="G280" s="239"/>
    </row>
    <row r="281" spans="1:7">
      <c r="A281" s="362">
        <v>0</v>
      </c>
      <c r="B281" s="362">
        <v>2825127</v>
      </c>
      <c r="C281" s="383">
        <v>1986063.1</v>
      </c>
      <c r="D281" s="144" t="s">
        <v>33</v>
      </c>
      <c r="E281" s="406">
        <v>1494244.84</v>
      </c>
      <c r="G281" s="452">
        <v>1500000</v>
      </c>
    </row>
    <row r="282" spans="1:7">
      <c r="E282" s="431"/>
      <c r="F282" s="359"/>
      <c r="G282" s="239"/>
    </row>
    <row r="283" spans="1:7">
      <c r="E283" s="431"/>
      <c r="F283" s="359"/>
      <c r="G283" s="239"/>
    </row>
    <row r="284" spans="1:7">
      <c r="E284" s="431"/>
      <c r="F284" s="359"/>
      <c r="G284" s="239"/>
    </row>
    <row r="285" spans="1:7">
      <c r="E285" s="431"/>
      <c r="F285" s="359"/>
      <c r="G285" s="239"/>
    </row>
    <row r="286" spans="1:7">
      <c r="E286" s="431"/>
      <c r="F286" s="359"/>
      <c r="G286" s="239"/>
    </row>
    <row r="287" spans="1:7">
      <c r="E287" s="431"/>
      <c r="F287" s="438"/>
      <c r="G287" s="239"/>
    </row>
    <row r="288" spans="1:7">
      <c r="E288" s="431"/>
      <c r="G288" s="239"/>
    </row>
    <row r="289" spans="5:7">
      <c r="E289" s="431"/>
      <c r="G289" s="239"/>
    </row>
    <row r="290" spans="5:7">
      <c r="E290" s="431"/>
      <c r="G290" s="239"/>
    </row>
    <row r="291" spans="5:7">
      <c r="E291" s="431"/>
      <c r="G291" s="239"/>
    </row>
    <row r="292" spans="5:7">
      <c r="E292" s="431"/>
      <c r="G292" s="239"/>
    </row>
    <row r="293" spans="5:7">
      <c r="E293" s="431"/>
      <c r="G293" s="239"/>
    </row>
    <row r="294" spans="5:7">
      <c r="E294" s="431"/>
      <c r="G294" s="239"/>
    </row>
    <row r="295" spans="5:7">
      <c r="E295" s="431"/>
      <c r="G295" s="239"/>
    </row>
    <row r="296" spans="5:7">
      <c r="E296" s="431"/>
      <c r="G296" s="239"/>
    </row>
    <row r="297" spans="5:7">
      <c r="E297" s="431"/>
      <c r="G297" s="239"/>
    </row>
    <row r="298" spans="5:7">
      <c r="E298" s="431"/>
      <c r="G298" s="239"/>
    </row>
    <row r="299" spans="5:7">
      <c r="E299" s="431"/>
      <c r="G299" s="239"/>
    </row>
    <row r="300" spans="5:7">
      <c r="E300" s="431"/>
      <c r="G300" s="239"/>
    </row>
    <row r="301" spans="5:7">
      <c r="E301" s="431"/>
      <c r="G301" s="239"/>
    </row>
    <row r="302" spans="5:7">
      <c r="E302" s="431"/>
      <c r="G302" s="239"/>
    </row>
    <row r="303" spans="5:7">
      <c r="E303" s="431"/>
      <c r="G303" s="239"/>
    </row>
    <row r="304" spans="5:7">
      <c r="E304" s="431"/>
      <c r="G304" s="239"/>
    </row>
    <row r="305" spans="5:7">
      <c r="E305" s="431"/>
      <c r="G305" s="239"/>
    </row>
    <row r="306" spans="5:7">
      <c r="E306" s="431"/>
      <c r="G306" s="239"/>
    </row>
    <row r="307" spans="5:7">
      <c r="E307" s="431"/>
      <c r="G307" s="239"/>
    </row>
    <row r="308" spans="5:7">
      <c r="E308" s="431"/>
      <c r="G308" s="239"/>
    </row>
    <row r="309" spans="5:7">
      <c r="E309" s="431"/>
      <c r="G309" s="239"/>
    </row>
    <row r="310" spans="5:7">
      <c r="E310" s="431"/>
      <c r="G310" s="239"/>
    </row>
    <row r="311" spans="5:7">
      <c r="E311" s="431"/>
      <c r="G311" s="239"/>
    </row>
    <row r="312" spans="5:7">
      <c r="E312" s="431"/>
      <c r="G312" s="239"/>
    </row>
    <row r="313" spans="5:7">
      <c r="G313" s="239"/>
    </row>
    <row r="314" spans="5:7">
      <c r="G314" s="239"/>
    </row>
    <row r="315" spans="5:7">
      <c r="G315" s="239"/>
    </row>
    <row r="316" spans="5:7">
      <c r="G316" s="239"/>
    </row>
    <row r="317" spans="5:7">
      <c r="G317" s="239"/>
    </row>
    <row r="318" spans="5:7">
      <c r="G318" s="239"/>
    </row>
    <row r="319" spans="5:7">
      <c r="G319" s="239"/>
    </row>
    <row r="320" spans="5:7">
      <c r="G320" s="239"/>
    </row>
    <row r="321" spans="7:7">
      <c r="G321" s="239"/>
    </row>
    <row r="322" spans="7:7">
      <c r="G322" s="239"/>
    </row>
    <row r="323" spans="7:7">
      <c r="G323" s="239"/>
    </row>
    <row r="324" spans="7:7">
      <c r="G324" s="238"/>
    </row>
  </sheetData>
  <printOptions gridLines="1"/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1"/>
  <sheetViews>
    <sheetView tabSelected="1" topLeftCell="C55" zoomScale="120" zoomScaleNormal="120" workbookViewId="0">
      <selection activeCell="I63" sqref="I63"/>
    </sheetView>
  </sheetViews>
  <sheetFormatPr defaultRowHeight="15"/>
  <cols>
    <col min="3" max="3" width="11" style="388" customWidth="1"/>
    <col min="4" max="4" width="21.85546875" style="158" bestFit="1" customWidth="1"/>
    <col min="5" max="5" width="16.140625" style="413" customWidth="1"/>
    <col min="6" max="6" width="14.5703125" style="433" customWidth="1"/>
    <col min="7" max="7" width="14.7109375" style="233" customWidth="1"/>
    <col min="8" max="8" width="13.42578125" customWidth="1"/>
    <col min="9" max="9" width="15.28515625" customWidth="1"/>
    <col min="10" max="10" width="14.42578125" style="11" customWidth="1"/>
    <col min="11" max="11" width="13.42578125" style="11" customWidth="1"/>
    <col min="12" max="12" width="10.85546875" style="11" customWidth="1"/>
  </cols>
  <sheetData>
    <row r="1" spans="3:8">
      <c r="C1" s="382" t="s">
        <v>236</v>
      </c>
      <c r="D1" s="225" t="s">
        <v>3</v>
      </c>
      <c r="E1" s="405" t="s">
        <v>232</v>
      </c>
      <c r="F1" s="432" t="s">
        <v>198</v>
      </c>
      <c r="G1" s="357" t="s">
        <v>245</v>
      </c>
    </row>
    <row r="2" spans="3:8">
      <c r="C2" s="383">
        <v>676.14</v>
      </c>
      <c r="D2" s="144" t="s">
        <v>4</v>
      </c>
      <c r="E2" s="406">
        <v>442.75</v>
      </c>
      <c r="F2" s="433">
        <v>600</v>
      </c>
      <c r="G2" s="233">
        <v>440</v>
      </c>
    </row>
    <row r="3" spans="3:8">
      <c r="C3" s="383">
        <v>22</v>
      </c>
      <c r="D3" s="144" t="s">
        <v>200</v>
      </c>
      <c r="E3" s="406">
        <v>2</v>
      </c>
    </row>
    <row r="4" spans="3:8">
      <c r="C4" s="383">
        <v>990.08</v>
      </c>
      <c r="D4" s="144" t="s">
        <v>8</v>
      </c>
      <c r="E4" s="406">
        <v>1081.6400000000001</v>
      </c>
      <c r="F4" s="433">
        <v>500</v>
      </c>
      <c r="G4" s="233">
        <v>600</v>
      </c>
    </row>
    <row r="5" spans="3:8">
      <c r="C5" s="383">
        <v>20</v>
      </c>
      <c r="D5" s="144" t="s">
        <v>9</v>
      </c>
      <c r="E5" s="406">
        <v>25</v>
      </c>
    </row>
    <row r="6" spans="3:8">
      <c r="C6" s="383">
        <v>80</v>
      </c>
      <c r="D6" s="144" t="s">
        <v>10</v>
      </c>
      <c r="E6" s="406">
        <v>60</v>
      </c>
    </row>
    <row r="7" spans="3:8">
      <c r="C7" s="383">
        <v>666.24</v>
      </c>
      <c r="D7" s="144" t="s">
        <v>11</v>
      </c>
      <c r="E7" s="406">
        <v>63.5</v>
      </c>
      <c r="F7" s="433">
        <v>500</v>
      </c>
      <c r="G7" s="233">
        <v>500</v>
      </c>
    </row>
    <row r="8" spans="3:8">
      <c r="C8" s="383">
        <v>511.92</v>
      </c>
      <c r="D8" s="144" t="s">
        <v>12</v>
      </c>
      <c r="E8" s="445">
        <v>202.7</v>
      </c>
      <c r="F8" s="433">
        <v>500</v>
      </c>
      <c r="G8" s="233">
        <v>200</v>
      </c>
    </row>
    <row r="9" spans="3:8">
      <c r="C9" s="383">
        <v>2569.6</v>
      </c>
      <c r="D9" s="144" t="s">
        <v>13</v>
      </c>
      <c r="E9" s="406">
        <v>950</v>
      </c>
      <c r="F9" s="433">
        <v>500</v>
      </c>
      <c r="G9" s="233">
        <v>100</v>
      </c>
    </row>
    <row r="10" spans="3:8">
      <c r="C10" s="383"/>
      <c r="D10" s="144" t="s">
        <v>14</v>
      </c>
      <c r="E10" s="406">
        <v>8283.2199999999993</v>
      </c>
      <c r="F10" s="433">
        <v>7000</v>
      </c>
      <c r="G10" s="233">
        <v>9000</v>
      </c>
    </row>
    <row r="11" spans="3:8">
      <c r="C11" s="383">
        <v>60810</v>
      </c>
      <c r="D11" s="144" t="s">
        <v>15</v>
      </c>
      <c r="E11" s="406">
        <v>60810</v>
      </c>
      <c r="F11" s="433">
        <v>63645</v>
      </c>
      <c r="G11" s="233">
        <v>62000</v>
      </c>
    </row>
    <row r="12" spans="3:8">
      <c r="C12" s="383">
        <v>850</v>
      </c>
      <c r="D12" s="144" t="s">
        <v>16</v>
      </c>
      <c r="E12" s="406">
        <v>350</v>
      </c>
      <c r="F12" s="433">
        <v>700</v>
      </c>
      <c r="G12" s="233">
        <v>500</v>
      </c>
    </row>
    <row r="13" spans="3:8">
      <c r="C13" s="383">
        <v>152.5</v>
      </c>
      <c r="D13" s="144" t="s">
        <v>199</v>
      </c>
      <c r="E13" s="406">
        <v>5</v>
      </c>
    </row>
    <row r="14" spans="3:8">
      <c r="C14" s="383"/>
      <c r="D14" s="144" t="s">
        <v>17</v>
      </c>
      <c r="E14" s="469">
        <v>140</v>
      </c>
      <c r="H14" s="470" t="s">
        <v>288</v>
      </c>
    </row>
    <row r="15" spans="3:8">
      <c r="C15" s="383">
        <v>407.77</v>
      </c>
      <c r="D15" s="144" t="s">
        <v>18</v>
      </c>
      <c r="E15" s="406">
        <v>253.92</v>
      </c>
      <c r="F15" s="433">
        <v>250</v>
      </c>
      <c r="G15" s="233">
        <v>250</v>
      </c>
    </row>
    <row r="16" spans="3:8">
      <c r="C16" s="383">
        <v>209.27</v>
      </c>
      <c r="D16" s="144" t="s">
        <v>19</v>
      </c>
      <c r="E16" s="406">
        <v>66.56</v>
      </c>
      <c r="F16" s="433">
        <v>50</v>
      </c>
      <c r="G16" s="233">
        <v>50</v>
      </c>
    </row>
    <row r="17" spans="3:10">
      <c r="C17" s="383">
        <v>4992.3100000000004</v>
      </c>
      <c r="D17" s="144" t="s">
        <v>235</v>
      </c>
      <c r="E17" s="406">
        <v>5695.55</v>
      </c>
      <c r="F17" s="433">
        <v>5000</v>
      </c>
      <c r="G17" s="233">
        <v>5000</v>
      </c>
    </row>
    <row r="18" spans="3:10">
      <c r="C18" s="383">
        <v>2911</v>
      </c>
      <c r="D18" s="144" t="s">
        <v>21</v>
      </c>
      <c r="E18" s="406">
        <v>3350</v>
      </c>
      <c r="F18" s="433">
        <v>3000</v>
      </c>
      <c r="G18" s="233">
        <v>3300</v>
      </c>
    </row>
    <row r="19" spans="3:10">
      <c r="C19" s="383">
        <v>9464.8700000000008</v>
      </c>
      <c r="D19" s="144" t="s">
        <v>185</v>
      </c>
      <c r="E19" s="445">
        <v>9967.4</v>
      </c>
      <c r="F19" s="433">
        <v>6000</v>
      </c>
      <c r="G19" s="233">
        <v>9000</v>
      </c>
    </row>
    <row r="20" spans="3:10">
      <c r="C20" s="383">
        <v>18</v>
      </c>
      <c r="D20" s="144" t="s">
        <v>168</v>
      </c>
      <c r="E20" s="467">
        <v>430.82</v>
      </c>
      <c r="F20" s="433">
        <v>100</v>
      </c>
      <c r="G20" s="233">
        <v>100</v>
      </c>
      <c r="H20" s="468" t="s">
        <v>248</v>
      </c>
    </row>
    <row r="21" spans="3:10">
      <c r="C21" s="383">
        <v>8822</v>
      </c>
      <c r="D21" s="144" t="s">
        <v>22</v>
      </c>
      <c r="E21" s="406">
        <v>6580</v>
      </c>
      <c r="F21" s="433">
        <v>5000</v>
      </c>
      <c r="G21" s="233">
        <v>6000</v>
      </c>
    </row>
    <row r="22" spans="3:10">
      <c r="C22" s="383">
        <v>908.28</v>
      </c>
      <c r="D22" s="144" t="s">
        <v>169</v>
      </c>
      <c r="E22" s="406">
        <v>4011.81</v>
      </c>
      <c r="G22" s="233">
        <v>4000</v>
      </c>
      <c r="I22" s="446" t="s">
        <v>250</v>
      </c>
    </row>
    <row r="23" spans="3:10">
      <c r="C23" s="383">
        <v>1690.34</v>
      </c>
      <c r="D23" s="144" t="s">
        <v>23</v>
      </c>
      <c r="E23" s="406">
        <v>1689.92</v>
      </c>
      <c r="F23" s="433">
        <v>1500</v>
      </c>
      <c r="G23" s="233">
        <v>1700</v>
      </c>
      <c r="I23" t="s">
        <v>251</v>
      </c>
      <c r="J23" s="11">
        <v>1013244.59</v>
      </c>
    </row>
    <row r="24" spans="3:10">
      <c r="C24" s="383">
        <v>1750</v>
      </c>
      <c r="D24" s="144" t="s">
        <v>204</v>
      </c>
      <c r="E24" s="406">
        <v>2000</v>
      </c>
      <c r="I24" t="s">
        <v>252</v>
      </c>
      <c r="J24" s="11">
        <v>1723614.62</v>
      </c>
    </row>
    <row r="25" spans="3:10">
      <c r="C25" s="383">
        <v>7528.79</v>
      </c>
      <c r="D25" s="144" t="s">
        <v>219</v>
      </c>
      <c r="E25" s="406">
        <v>5469.86</v>
      </c>
      <c r="G25" s="233">
        <v>6000</v>
      </c>
      <c r="I25" t="s">
        <v>211</v>
      </c>
      <c r="J25" s="11">
        <v>103025.12</v>
      </c>
    </row>
    <row r="26" spans="3:10">
      <c r="C26" s="383">
        <v>346</v>
      </c>
      <c r="D26" s="144" t="s">
        <v>24</v>
      </c>
      <c r="E26" s="406">
        <v>1656</v>
      </c>
      <c r="F26" s="433">
        <v>150</v>
      </c>
      <c r="G26" s="233">
        <v>150</v>
      </c>
      <c r="I26" t="s">
        <v>213</v>
      </c>
      <c r="J26" s="11">
        <v>391.82</v>
      </c>
    </row>
    <row r="27" spans="3:10">
      <c r="C27" s="383">
        <v>1476.67</v>
      </c>
      <c r="D27" s="144" t="s">
        <v>25</v>
      </c>
      <c r="E27" s="406">
        <v>982.1</v>
      </c>
      <c r="F27" s="433">
        <v>1500</v>
      </c>
      <c r="G27" s="233">
        <v>1000</v>
      </c>
      <c r="I27" t="s">
        <v>233</v>
      </c>
      <c r="J27" s="11">
        <v>7632.37</v>
      </c>
    </row>
    <row r="28" spans="3:10">
      <c r="C28" s="383">
        <v>1800</v>
      </c>
      <c r="D28" s="144" t="s">
        <v>266</v>
      </c>
      <c r="E28" s="406">
        <v>1800</v>
      </c>
      <c r="F28" s="433">
        <v>1500</v>
      </c>
      <c r="G28" s="452">
        <v>1800</v>
      </c>
      <c r="I28" t="s">
        <v>215</v>
      </c>
      <c r="J28" s="11">
        <v>327.44</v>
      </c>
    </row>
    <row r="29" spans="3:10">
      <c r="C29" s="383">
        <v>3377.96</v>
      </c>
      <c r="D29" s="144" t="s">
        <v>247</v>
      </c>
      <c r="E29" s="406">
        <v>1570.2</v>
      </c>
      <c r="F29" s="433">
        <v>2500</v>
      </c>
      <c r="G29" s="452">
        <v>2500</v>
      </c>
      <c r="I29" t="s">
        <v>113</v>
      </c>
      <c r="J29" s="11">
        <v>7160.92</v>
      </c>
    </row>
    <row r="30" spans="3:10">
      <c r="C30" s="383">
        <v>200</v>
      </c>
      <c r="D30" s="144" t="s">
        <v>218</v>
      </c>
      <c r="E30" s="406"/>
      <c r="G30" s="452"/>
      <c r="I30" t="s">
        <v>253</v>
      </c>
      <c r="J30" s="11">
        <v>-0.54</v>
      </c>
    </row>
    <row r="31" spans="3:10">
      <c r="C31" s="383">
        <v>49.89</v>
      </c>
      <c r="D31" s="144" t="s">
        <v>28</v>
      </c>
      <c r="E31" s="406">
        <v>49.89</v>
      </c>
      <c r="F31" s="433">
        <v>40</v>
      </c>
      <c r="G31" s="452">
        <v>50</v>
      </c>
      <c r="I31" s="67" t="s">
        <v>38</v>
      </c>
      <c r="J31" s="241">
        <f>SUM(J23:J30)</f>
        <v>2855396.34</v>
      </c>
    </row>
    <row r="32" spans="3:10">
      <c r="C32" s="383">
        <v>160</v>
      </c>
      <c r="D32" s="144" t="s">
        <v>29</v>
      </c>
      <c r="E32" s="406"/>
      <c r="F32" s="433">
        <v>150</v>
      </c>
      <c r="G32" s="452"/>
    </row>
    <row r="33" spans="3:13">
      <c r="C33" s="383">
        <v>13591.64</v>
      </c>
      <c r="D33" s="144" t="s">
        <v>30</v>
      </c>
      <c r="E33" s="448">
        <v>1869.56</v>
      </c>
      <c r="F33" s="433">
        <v>1000</v>
      </c>
      <c r="G33" s="452">
        <v>1000</v>
      </c>
    </row>
    <row r="34" spans="3:13">
      <c r="C34" s="383">
        <v>839.7</v>
      </c>
      <c r="D34" s="144" t="s">
        <v>31</v>
      </c>
      <c r="E34" s="406">
        <v>758.74</v>
      </c>
      <c r="F34" s="434">
        <v>500</v>
      </c>
      <c r="G34" s="452">
        <v>500</v>
      </c>
      <c r="I34" s="487"/>
    </row>
    <row r="35" spans="3:13">
      <c r="C35" s="383">
        <v>3309.77</v>
      </c>
      <c r="D35" s="144" t="s">
        <v>32</v>
      </c>
      <c r="E35" s="406">
        <v>3308.93</v>
      </c>
      <c r="F35" s="458">
        <v>22060</v>
      </c>
      <c r="G35" s="452">
        <v>19000</v>
      </c>
      <c r="H35" s="459" t="s">
        <v>283</v>
      </c>
      <c r="I35" t="s">
        <v>294</v>
      </c>
    </row>
    <row r="36" spans="3:13">
      <c r="C36" s="383">
        <v>1245</v>
      </c>
      <c r="D36" s="144" t="s">
        <v>34</v>
      </c>
      <c r="E36" s="406">
        <v>1245</v>
      </c>
      <c r="F36" s="433">
        <v>500</v>
      </c>
      <c r="G36" s="452">
        <v>1200</v>
      </c>
    </row>
    <row r="37" spans="3:13">
      <c r="C37" s="383">
        <v>101604.17</v>
      </c>
      <c r="D37" s="144" t="s">
        <v>35</v>
      </c>
      <c r="E37" s="406">
        <v>111768.84</v>
      </c>
      <c r="F37" s="433">
        <v>111000</v>
      </c>
      <c r="G37" s="452">
        <v>109000</v>
      </c>
    </row>
    <row r="38" spans="3:13">
      <c r="C38" s="383">
        <v>95</v>
      </c>
      <c r="D38" s="144" t="s">
        <v>36</v>
      </c>
      <c r="E38" s="406"/>
      <c r="F38" s="433">
        <v>0</v>
      </c>
    </row>
    <row r="39" spans="3:13" s="360" customFormat="1" ht="21">
      <c r="C39" s="384">
        <f>SUM(C2:C38)</f>
        <v>234146.90999999997</v>
      </c>
      <c r="D39" s="15" t="s">
        <v>38</v>
      </c>
      <c r="E39" s="407">
        <f>SUM(E2:E38)</f>
        <v>236940.90999999997</v>
      </c>
      <c r="F39" s="271">
        <f>SUM(F2:F38)</f>
        <v>235745</v>
      </c>
      <c r="G39" s="131">
        <f>SUM(G2:G38)</f>
        <v>244940</v>
      </c>
      <c r="H39" s="462">
        <v>176521</v>
      </c>
      <c r="I39" s="488">
        <v>364337</v>
      </c>
      <c r="J39" s="489">
        <v>100663</v>
      </c>
      <c r="K39" s="477"/>
      <c r="L39" s="477"/>
    </row>
    <row r="40" spans="3:13" s="46" customFormat="1">
      <c r="C40" s="385"/>
      <c r="D40" s="144" t="s">
        <v>249</v>
      </c>
      <c r="E40" s="408">
        <v>79940.31</v>
      </c>
      <c r="F40" s="212">
        <v>1499</v>
      </c>
      <c r="G40" s="133"/>
      <c r="H40" s="46" t="s">
        <v>264</v>
      </c>
      <c r="I40" s="360"/>
      <c r="J40" s="242" t="s">
        <v>265</v>
      </c>
      <c r="K40" s="242"/>
      <c r="L40" s="242">
        <v>1499.1</v>
      </c>
      <c r="M40" s="46" t="s">
        <v>299</v>
      </c>
    </row>
    <row r="41" spans="3:13">
      <c r="C41" s="385"/>
      <c r="D41" s="16" t="s">
        <v>39</v>
      </c>
      <c r="E41" s="409"/>
      <c r="F41" s="433">
        <v>360945</v>
      </c>
      <c r="G41" s="463">
        <v>465000</v>
      </c>
      <c r="I41" s="46"/>
      <c r="J41" s="476"/>
    </row>
    <row r="42" spans="3:13">
      <c r="C42" s="384">
        <f>SUM(C3:C41)</f>
        <v>467617.67999999993</v>
      </c>
      <c r="D42" s="15" t="s">
        <v>40</v>
      </c>
      <c r="E42" s="407">
        <f>SUM(E3:E41)</f>
        <v>553379.37999999989</v>
      </c>
      <c r="F42" s="271">
        <f>SUM(F39:F41)</f>
        <v>598189</v>
      </c>
      <c r="G42" s="456">
        <f>SUM(G39:G41)</f>
        <v>709940</v>
      </c>
      <c r="H42" s="464">
        <f>SUM(H39,G41)</f>
        <v>641521</v>
      </c>
      <c r="I42" s="475" t="s">
        <v>292</v>
      </c>
      <c r="J42" s="242" t="s">
        <v>293</v>
      </c>
      <c r="K42" s="473">
        <v>364337</v>
      </c>
    </row>
    <row r="43" spans="3:13">
      <c r="C43" s="385"/>
      <c r="D43" s="75"/>
      <c r="E43" s="408"/>
      <c r="F43" s="274"/>
      <c r="G43" s="485"/>
      <c r="H43" s="464"/>
    </row>
    <row r="44" spans="3:13">
      <c r="C44" s="385"/>
      <c r="D44" s="75"/>
      <c r="E44" s="408"/>
      <c r="F44" s="274"/>
      <c r="G44" s="485"/>
      <c r="H44" s="464"/>
    </row>
    <row r="45" spans="3:13">
      <c r="C45" s="385"/>
      <c r="D45" s="75"/>
      <c r="E45" s="408"/>
      <c r="F45" s="274"/>
      <c r="G45" s="485"/>
      <c r="H45" s="464"/>
    </row>
    <row r="46" spans="3:13">
      <c r="C46" s="385"/>
      <c r="D46" s="75"/>
      <c r="E46" s="408"/>
      <c r="F46" s="274"/>
      <c r="G46" s="485"/>
      <c r="H46" s="464"/>
    </row>
    <row r="47" spans="3:13" s="46" customFormat="1">
      <c r="C47" s="385"/>
      <c r="D47" s="75"/>
      <c r="E47" s="408"/>
      <c r="F47" s="274"/>
      <c r="G47" s="485"/>
      <c r="H47" s="466"/>
      <c r="L47" s="242"/>
    </row>
    <row r="48" spans="3:13">
      <c r="C48" s="395" t="s">
        <v>243</v>
      </c>
      <c r="D48" s="145" t="s">
        <v>41</v>
      </c>
      <c r="E48" s="410" t="s">
        <v>302</v>
      </c>
      <c r="F48" s="436" t="s">
        <v>202</v>
      </c>
      <c r="G48" s="358" t="s">
        <v>244</v>
      </c>
    </row>
    <row r="49" spans="3:14">
      <c r="C49" s="387"/>
      <c r="D49" s="25" t="s">
        <v>206</v>
      </c>
      <c r="E49" s="412"/>
      <c r="I49" s="446" t="s">
        <v>250</v>
      </c>
    </row>
    <row r="50" spans="3:14">
      <c r="C50" s="383">
        <v>825.13</v>
      </c>
      <c r="D50" s="13" t="s">
        <v>215</v>
      </c>
      <c r="E50" s="406">
        <v>327.44</v>
      </c>
      <c r="F50" s="433">
        <v>850</v>
      </c>
      <c r="G50" s="233">
        <v>850</v>
      </c>
      <c r="I50" t="s">
        <v>251</v>
      </c>
      <c r="J50" s="11">
        <v>1013244.59</v>
      </c>
    </row>
    <row r="51" spans="3:14">
      <c r="C51" s="383">
        <v>757.5</v>
      </c>
      <c r="D51" s="144" t="s">
        <v>8</v>
      </c>
      <c r="E51" s="406"/>
      <c r="F51" s="433">
        <v>500</v>
      </c>
      <c r="G51" s="233">
        <v>500</v>
      </c>
      <c r="I51" t="s">
        <v>252</v>
      </c>
      <c r="J51" s="11">
        <v>1723614.62</v>
      </c>
    </row>
    <row r="52" spans="3:14">
      <c r="C52" s="383">
        <v>2097.5</v>
      </c>
      <c r="D52" s="13" t="s">
        <v>103</v>
      </c>
      <c r="E52" s="406">
        <v>391.82</v>
      </c>
      <c r="F52" s="433">
        <v>1000</v>
      </c>
      <c r="G52" s="233">
        <v>1000</v>
      </c>
      <c r="I52" t="s">
        <v>211</v>
      </c>
      <c r="J52" s="11">
        <v>103025.12</v>
      </c>
    </row>
    <row r="53" spans="3:14">
      <c r="C53" s="383">
        <v>5576.94</v>
      </c>
      <c r="D53" s="13" t="s">
        <v>233</v>
      </c>
      <c r="E53" s="406">
        <v>7632.37</v>
      </c>
      <c r="I53" t="s">
        <v>213</v>
      </c>
      <c r="J53" s="11">
        <v>391.82</v>
      </c>
      <c r="M53" s="447"/>
    </row>
    <row r="54" spans="3:14" ht="15.75" thickBot="1">
      <c r="C54" s="383">
        <v>5</v>
      </c>
      <c r="D54" s="13" t="s">
        <v>194</v>
      </c>
      <c r="E54" s="406">
        <v>-0.54</v>
      </c>
      <c r="I54" t="s">
        <v>233</v>
      </c>
      <c r="J54" s="11">
        <v>7632.37</v>
      </c>
    </row>
    <row r="55" spans="3:14">
      <c r="C55" s="384">
        <f>SUM(C50:C54)</f>
        <v>9262.07</v>
      </c>
      <c r="D55" s="141" t="s">
        <v>38</v>
      </c>
      <c r="E55" s="407">
        <f>SUM(E50:E54)</f>
        <v>8351.0899999999983</v>
      </c>
      <c r="F55" s="211">
        <f>SUM(F50:F54)</f>
        <v>2350</v>
      </c>
      <c r="G55" s="131">
        <f>SUM(G50:G54)</f>
        <v>2350</v>
      </c>
      <c r="I55" t="s">
        <v>113</v>
      </c>
      <c r="J55" s="11">
        <v>7160.92</v>
      </c>
    </row>
    <row r="56" spans="3:14">
      <c r="C56" s="386"/>
      <c r="D56" s="253"/>
      <c r="E56" s="480"/>
      <c r="F56" s="481"/>
      <c r="G56" s="482"/>
      <c r="H56" s="46"/>
      <c r="I56" t="s">
        <v>253</v>
      </c>
      <c r="J56" s="11">
        <v>-0.54</v>
      </c>
    </row>
    <row r="57" spans="3:14">
      <c r="C57" s="386"/>
      <c r="D57" s="253"/>
      <c r="E57" s="480"/>
      <c r="F57" s="481"/>
      <c r="G57" s="482"/>
      <c r="H57" s="46"/>
    </row>
    <row r="58" spans="3:14">
      <c r="C58" s="387"/>
      <c r="D58" s="25" t="s">
        <v>74</v>
      </c>
      <c r="E58" s="412"/>
      <c r="G58" s="133"/>
      <c r="H58" s="46"/>
    </row>
    <row r="59" spans="3:14" s="67" customFormat="1">
      <c r="C59" s="383">
        <v>3750</v>
      </c>
      <c r="D59" s="13" t="s">
        <v>75</v>
      </c>
      <c r="E59" s="406"/>
      <c r="F59" s="212">
        <v>5200</v>
      </c>
      <c r="G59" s="490">
        <v>6200</v>
      </c>
      <c r="H59"/>
      <c r="I59"/>
      <c r="J59" s="11"/>
      <c r="K59" s="242"/>
      <c r="L59" s="242"/>
      <c r="M59" s="46"/>
      <c r="N59" s="46"/>
    </row>
    <row r="60" spans="3:14" s="46" customFormat="1">
      <c r="C60" s="383">
        <v>3499.92</v>
      </c>
      <c r="D60" s="144" t="s">
        <v>76</v>
      </c>
      <c r="E60" s="406"/>
      <c r="F60" s="212">
        <v>4200</v>
      </c>
      <c r="G60" s="490">
        <v>5000</v>
      </c>
      <c r="H60" s="491" t="s">
        <v>304</v>
      </c>
      <c r="J60" s="242"/>
      <c r="K60" s="11"/>
      <c r="L60" s="11"/>
      <c r="M60"/>
      <c r="N60"/>
    </row>
    <row r="61" spans="3:14">
      <c r="C61" s="383">
        <v>3499.92</v>
      </c>
      <c r="D61" s="144" t="s">
        <v>77</v>
      </c>
      <c r="E61" s="406"/>
      <c r="F61" s="212">
        <v>4200</v>
      </c>
      <c r="G61" s="490">
        <v>5000</v>
      </c>
    </row>
    <row r="62" spans="3:14">
      <c r="C62" s="383">
        <v>17499.96</v>
      </c>
      <c r="D62" s="144" t="s">
        <v>79</v>
      </c>
      <c r="E62" s="406">
        <v>16041.63</v>
      </c>
      <c r="F62" s="212">
        <v>17500</v>
      </c>
      <c r="G62" s="490">
        <v>19500</v>
      </c>
      <c r="I62" s="46"/>
    </row>
    <row r="63" spans="3:14">
      <c r="C63" s="383">
        <v>7500</v>
      </c>
      <c r="D63" s="144" t="s">
        <v>81</v>
      </c>
      <c r="E63" s="406">
        <v>6875</v>
      </c>
      <c r="F63" s="212">
        <v>7500</v>
      </c>
      <c r="G63" s="490">
        <v>8500</v>
      </c>
    </row>
    <row r="64" spans="3:14">
      <c r="C64" s="383">
        <v>309.67</v>
      </c>
      <c r="D64" s="144" t="s">
        <v>242</v>
      </c>
      <c r="E64" s="406">
        <v>363.8</v>
      </c>
      <c r="F64" s="212"/>
      <c r="G64" s="233">
        <v>300</v>
      </c>
      <c r="K64" s="242"/>
      <c r="L64" s="242"/>
      <c r="M64" s="46"/>
      <c r="N64" s="46"/>
    </row>
    <row r="65" spans="3:14">
      <c r="C65" s="383">
        <v>12029.6</v>
      </c>
      <c r="D65" s="144" t="s">
        <v>82</v>
      </c>
      <c r="E65" s="406">
        <v>11013.25</v>
      </c>
      <c r="F65" s="212">
        <v>12000</v>
      </c>
      <c r="G65" s="233">
        <v>12000</v>
      </c>
      <c r="J65" s="242"/>
    </row>
    <row r="66" spans="3:14">
      <c r="C66" s="383">
        <v>1206.5</v>
      </c>
      <c r="D66" s="144" t="s">
        <v>274</v>
      </c>
      <c r="E66" s="406">
        <v>1736.6</v>
      </c>
      <c r="F66" s="212" t="s">
        <v>268</v>
      </c>
      <c r="G66" s="233">
        <v>1600</v>
      </c>
      <c r="J66" s="474"/>
    </row>
    <row r="67" spans="3:14">
      <c r="C67" s="383">
        <v>982.5</v>
      </c>
      <c r="D67" s="144" t="s">
        <v>83</v>
      </c>
      <c r="E67" s="406">
        <v>242.5</v>
      </c>
      <c r="F67" s="212">
        <v>300</v>
      </c>
      <c r="G67" s="233">
        <v>500</v>
      </c>
    </row>
    <row r="68" spans="3:14">
      <c r="C68" s="383">
        <v>598.59</v>
      </c>
      <c r="D68" s="144" t="s">
        <v>84</v>
      </c>
      <c r="E68" s="406"/>
      <c r="F68" s="212">
        <v>4000</v>
      </c>
      <c r="G68" s="233">
        <v>400</v>
      </c>
    </row>
    <row r="69" spans="3:14">
      <c r="C69" s="383">
        <v>4995</v>
      </c>
      <c r="D69" s="144" t="s">
        <v>85</v>
      </c>
      <c r="E69" s="406">
        <v>923.5</v>
      </c>
      <c r="F69" s="212"/>
      <c r="G69" s="233">
        <v>1000</v>
      </c>
      <c r="I69" s="85" t="s">
        <v>290</v>
      </c>
    </row>
    <row r="70" spans="3:14">
      <c r="C70" s="383">
        <v>336.76</v>
      </c>
      <c r="D70" s="144" t="s">
        <v>260</v>
      </c>
      <c r="E70" s="406">
        <v>2702.81</v>
      </c>
      <c r="F70" s="212">
        <v>1000</v>
      </c>
      <c r="G70" s="233">
        <v>1000</v>
      </c>
    </row>
    <row r="71" spans="3:14">
      <c r="C71" s="383">
        <v>870</v>
      </c>
      <c r="D71" s="144" t="s">
        <v>95</v>
      </c>
      <c r="E71" s="406"/>
      <c r="F71" s="212">
        <v>500</v>
      </c>
      <c r="G71" s="233">
        <v>1000</v>
      </c>
    </row>
    <row r="72" spans="3:14">
      <c r="C72" s="383">
        <v>1442.21</v>
      </c>
      <c r="D72" s="144" t="s">
        <v>87</v>
      </c>
      <c r="E72" s="406">
        <v>712.48</v>
      </c>
      <c r="F72" s="212">
        <v>130</v>
      </c>
      <c r="G72" s="233">
        <v>250</v>
      </c>
    </row>
    <row r="73" spans="3:14">
      <c r="C73" s="383"/>
      <c r="D73" s="13" t="s">
        <v>298</v>
      </c>
      <c r="E73" s="406">
        <v>55</v>
      </c>
    </row>
    <row r="74" spans="3:14">
      <c r="C74" s="383"/>
      <c r="D74" s="144" t="s">
        <v>262</v>
      </c>
      <c r="E74" s="406">
        <v>-9120.4</v>
      </c>
      <c r="F74" s="212"/>
    </row>
    <row r="75" spans="3:14">
      <c r="C75" s="383">
        <v>497.88</v>
      </c>
      <c r="D75" s="144" t="s">
        <v>275</v>
      </c>
      <c r="E75" s="406">
        <v>434.5</v>
      </c>
      <c r="F75" s="212" t="s">
        <v>271</v>
      </c>
      <c r="G75" s="233">
        <v>500</v>
      </c>
    </row>
    <row r="76" spans="3:14">
      <c r="C76" s="383">
        <v>1179.5</v>
      </c>
      <c r="D76" s="144" t="s">
        <v>267</v>
      </c>
      <c r="E76" s="406">
        <v>359.12</v>
      </c>
      <c r="F76" s="212" t="s">
        <v>270</v>
      </c>
    </row>
    <row r="77" spans="3:14">
      <c r="C77" s="383">
        <v>3269.8</v>
      </c>
      <c r="D77" s="144" t="s">
        <v>62</v>
      </c>
      <c r="E77" s="406">
        <v>3333.6</v>
      </c>
      <c r="F77" s="212"/>
      <c r="G77" s="233">
        <v>3500</v>
      </c>
    </row>
    <row r="78" spans="3:14" s="46" customFormat="1">
      <c r="C78" s="383">
        <v>2768.25</v>
      </c>
      <c r="D78" s="144" t="s">
        <v>92</v>
      </c>
      <c r="E78" s="406">
        <v>800.16</v>
      </c>
      <c r="F78" s="212"/>
      <c r="G78" s="233">
        <v>1000</v>
      </c>
      <c r="H78"/>
      <c r="I78"/>
      <c r="J78" s="11"/>
      <c r="K78" s="11"/>
      <c r="L78" s="11"/>
      <c r="M78"/>
      <c r="N78"/>
    </row>
    <row r="79" spans="3:14" s="46" customFormat="1">
      <c r="C79" s="383">
        <v>841.8</v>
      </c>
      <c r="D79" s="144" t="s">
        <v>273</v>
      </c>
      <c r="E79" s="406">
        <v>1075.6300000000001</v>
      </c>
      <c r="F79" s="212" t="s">
        <v>278</v>
      </c>
      <c r="G79" s="233" t="s">
        <v>303</v>
      </c>
      <c r="H79"/>
      <c r="I79"/>
      <c r="J79" s="11"/>
      <c r="K79" s="11"/>
      <c r="L79" s="11"/>
      <c r="M79"/>
      <c r="N79"/>
    </row>
    <row r="80" spans="3:14">
      <c r="C80" s="383">
        <v>420.51</v>
      </c>
      <c r="D80" s="144" t="s">
        <v>93</v>
      </c>
      <c r="E80" s="406">
        <v>36</v>
      </c>
      <c r="F80" s="212"/>
      <c r="G80" s="233">
        <v>100</v>
      </c>
      <c r="H80" t="s">
        <v>261</v>
      </c>
    </row>
    <row r="81" spans="3:14" s="46" customFormat="1">
      <c r="C81" s="383">
        <v>1048.48</v>
      </c>
      <c r="D81" s="144" t="s">
        <v>94</v>
      </c>
      <c r="E81" s="406">
        <v>1885.4</v>
      </c>
      <c r="F81" s="212">
        <v>500</v>
      </c>
      <c r="G81" s="233">
        <v>1000</v>
      </c>
      <c r="H81" t="s">
        <v>301</v>
      </c>
      <c r="I81"/>
      <c r="J81" s="11"/>
      <c r="K81" s="11"/>
      <c r="L81" s="11"/>
      <c r="M81"/>
      <c r="N81"/>
    </row>
    <row r="82" spans="3:14">
      <c r="C82" s="383">
        <v>1380.8</v>
      </c>
      <c r="D82" s="144" t="s">
        <v>96</v>
      </c>
      <c r="E82" s="406">
        <v>875</v>
      </c>
      <c r="F82" s="212">
        <v>1500</v>
      </c>
      <c r="G82" s="233">
        <v>1500</v>
      </c>
    </row>
    <row r="83" spans="3:14">
      <c r="C83" s="383">
        <v>555.15</v>
      </c>
      <c r="D83" s="144" t="s">
        <v>97</v>
      </c>
      <c r="E83" s="406">
        <v>674.19</v>
      </c>
      <c r="F83" s="212"/>
      <c r="G83" s="233">
        <v>500</v>
      </c>
    </row>
    <row r="84" spans="3:14">
      <c r="C84" s="383">
        <v>279.54000000000002</v>
      </c>
      <c r="D84" s="144" t="s">
        <v>154</v>
      </c>
      <c r="E84" s="406">
        <v>155</v>
      </c>
      <c r="F84" s="212"/>
      <c r="G84" s="233">
        <v>250</v>
      </c>
    </row>
    <row r="85" spans="3:14">
      <c r="C85" s="383">
        <v>848.22</v>
      </c>
      <c r="D85" s="144" t="s">
        <v>155</v>
      </c>
      <c r="E85" s="406">
        <v>1055.33</v>
      </c>
      <c r="F85" s="212">
        <v>1135</v>
      </c>
      <c r="G85" s="233">
        <v>1500</v>
      </c>
    </row>
    <row r="86" spans="3:14" s="46" customFormat="1">
      <c r="C86" s="383">
        <v>1471</v>
      </c>
      <c r="D86" s="144" t="s">
        <v>193</v>
      </c>
      <c r="E86" s="406">
        <v>1255</v>
      </c>
      <c r="F86" s="212"/>
      <c r="G86" s="233">
        <v>2000</v>
      </c>
      <c r="H86"/>
      <c r="I86"/>
      <c r="J86" s="11"/>
      <c r="K86" s="11"/>
      <c r="L86" s="11"/>
      <c r="M86"/>
      <c r="N86"/>
    </row>
    <row r="87" spans="3:14">
      <c r="C87" s="383">
        <v>520.63</v>
      </c>
      <c r="D87" s="356" t="s">
        <v>240</v>
      </c>
      <c r="E87" s="406">
        <v>10783.43</v>
      </c>
      <c r="F87" s="212"/>
      <c r="G87" s="455">
        <v>500</v>
      </c>
      <c r="H87" t="s">
        <v>300</v>
      </c>
    </row>
    <row r="88" spans="3:14" ht="15.75" thickBot="1">
      <c r="C88" s="383">
        <v>1275</v>
      </c>
      <c r="D88" s="144" t="s">
        <v>192</v>
      </c>
      <c r="E88" s="406">
        <v>1179</v>
      </c>
      <c r="F88" s="212"/>
      <c r="G88" s="233">
        <v>1000</v>
      </c>
    </row>
    <row r="89" spans="3:14">
      <c r="C89" s="384">
        <f>SUM(C62:C88)</f>
        <v>64127.350000000006</v>
      </c>
      <c r="D89" s="141" t="s">
        <v>38</v>
      </c>
      <c r="E89" s="407">
        <f>SUM(E59:E88)</f>
        <v>55447.53</v>
      </c>
      <c r="F89" s="211">
        <v>70865</v>
      </c>
      <c r="G89" s="131">
        <f>SUM(G59:G88)</f>
        <v>75600</v>
      </c>
    </row>
    <row r="90" spans="3:14">
      <c r="C90" s="397"/>
      <c r="D90" s="75"/>
      <c r="E90" s="421"/>
      <c r="F90" s="215"/>
      <c r="G90" s="133"/>
    </row>
    <row r="91" spans="3:14">
      <c r="C91" s="397"/>
      <c r="D91" s="75"/>
      <c r="E91" s="421"/>
      <c r="F91" s="215"/>
      <c r="G91" s="133"/>
    </row>
    <row r="92" spans="3:14">
      <c r="C92" s="397"/>
      <c r="D92" s="75"/>
      <c r="E92" s="421"/>
      <c r="F92" s="215"/>
      <c r="G92" s="133"/>
    </row>
    <row r="93" spans="3:14">
      <c r="C93" s="397"/>
      <c r="D93" s="75"/>
      <c r="E93" s="421"/>
      <c r="F93" s="215"/>
      <c r="G93" s="133"/>
    </row>
    <row r="94" spans="3:14">
      <c r="C94" s="395" t="s">
        <v>243</v>
      </c>
      <c r="D94" s="145" t="s">
        <v>41</v>
      </c>
      <c r="E94" s="410" t="s">
        <v>302</v>
      </c>
      <c r="F94" s="214" t="s">
        <v>202</v>
      </c>
      <c r="G94" s="214" t="s">
        <v>244</v>
      </c>
    </row>
    <row r="95" spans="3:14">
      <c r="C95" s="387"/>
      <c r="D95" s="25" t="s">
        <v>195</v>
      </c>
      <c r="E95" s="412"/>
    </row>
    <row r="96" spans="3:14">
      <c r="C96" s="383">
        <v>5049.12</v>
      </c>
      <c r="D96" s="75" t="s">
        <v>196</v>
      </c>
      <c r="E96" s="406">
        <v>4726.1400000000003</v>
      </c>
      <c r="F96" s="433">
        <v>6000</v>
      </c>
      <c r="G96" s="233">
        <v>5000</v>
      </c>
    </row>
    <row r="97" spans="3:14" ht="15.75" thickBot="1">
      <c r="C97" s="383">
        <v>3294.88</v>
      </c>
      <c r="D97" s="75" t="s">
        <v>197</v>
      </c>
      <c r="E97" s="406">
        <v>1958</v>
      </c>
      <c r="F97" s="433">
        <v>8000</v>
      </c>
      <c r="G97" s="233">
        <v>2000</v>
      </c>
    </row>
    <row r="98" spans="3:14">
      <c r="C98" s="389">
        <f>SUM(C96:C97)</f>
        <v>8344</v>
      </c>
      <c r="D98" s="86" t="s">
        <v>38</v>
      </c>
      <c r="E98" s="414">
        <f>SUM(E96:E97)</f>
        <v>6684.14</v>
      </c>
      <c r="F98" s="219">
        <f>SUM(F96:F97)</f>
        <v>14000</v>
      </c>
      <c r="G98" s="131">
        <f>SUM(G96:G97)</f>
        <v>7000</v>
      </c>
    </row>
    <row r="99" spans="3:14">
      <c r="C99" s="386"/>
      <c r="D99" s="253"/>
      <c r="E99" s="480"/>
      <c r="F99" s="217"/>
      <c r="G99" s="482"/>
    </row>
    <row r="100" spans="3:14">
      <c r="C100" s="386"/>
      <c r="D100" s="253"/>
      <c r="E100" s="480"/>
      <c r="F100" s="217"/>
      <c r="G100" s="482"/>
    </row>
    <row r="101" spans="3:14">
      <c r="C101" s="387"/>
      <c r="D101" s="25" t="s">
        <v>48</v>
      </c>
      <c r="E101" s="412"/>
    </row>
    <row r="102" spans="3:14">
      <c r="C102" s="383">
        <v>844.96</v>
      </c>
      <c r="D102" s="13" t="s">
        <v>49</v>
      </c>
      <c r="E102" s="448">
        <v>7342.81</v>
      </c>
      <c r="F102" s="433">
        <v>3800</v>
      </c>
      <c r="G102" s="233">
        <v>1500</v>
      </c>
      <c r="L102"/>
    </row>
    <row r="103" spans="3:14">
      <c r="C103" s="383">
        <v>1924.5</v>
      </c>
      <c r="D103" s="144" t="s">
        <v>50</v>
      </c>
      <c r="E103" s="406">
        <v>982.25</v>
      </c>
      <c r="F103" s="433">
        <v>1500</v>
      </c>
      <c r="G103" s="233">
        <v>1000</v>
      </c>
      <c r="H103" s="46"/>
      <c r="I103" s="479" t="s">
        <v>295</v>
      </c>
      <c r="J103" s="11">
        <v>45.72</v>
      </c>
      <c r="K103" s="11">
        <v>1153.8800000000001</v>
      </c>
      <c r="L103" t="s">
        <v>64</v>
      </c>
    </row>
    <row r="104" spans="3:14">
      <c r="C104" s="383">
        <v>150</v>
      </c>
      <c r="D104" s="144" t="s">
        <v>51</v>
      </c>
      <c r="E104" s="406">
        <v>922.72</v>
      </c>
      <c r="F104" s="433">
        <v>300</v>
      </c>
      <c r="G104" s="233">
        <v>150</v>
      </c>
      <c r="I104" t="s">
        <v>97</v>
      </c>
      <c r="J104" s="11">
        <v>877</v>
      </c>
      <c r="K104" s="11">
        <v>6188.93</v>
      </c>
      <c r="L104" t="s">
        <v>162</v>
      </c>
      <c r="M104" s="46"/>
      <c r="N104" s="46"/>
    </row>
    <row r="105" spans="3:14" ht="15.75" thickBot="1">
      <c r="C105" s="383">
        <v>19.41</v>
      </c>
      <c r="D105" s="144" t="s">
        <v>52</v>
      </c>
      <c r="E105" s="406">
        <v>76.38</v>
      </c>
      <c r="F105" s="433">
        <v>200</v>
      </c>
      <c r="G105" s="233">
        <v>100</v>
      </c>
      <c r="H105" s="46"/>
      <c r="I105" s="67" t="s">
        <v>296</v>
      </c>
      <c r="J105" s="241">
        <f>SUM(J103:J104)</f>
        <v>922.72</v>
      </c>
      <c r="K105" s="241">
        <f>SUM(K103:K104)</f>
        <v>7342.81</v>
      </c>
      <c r="L105" s="67" t="s">
        <v>297</v>
      </c>
    </row>
    <row r="106" spans="3:14" ht="15.75" thickBot="1">
      <c r="C106" s="384">
        <f>SUM(C102:C105)</f>
        <v>2938.87</v>
      </c>
      <c r="D106" s="140" t="s">
        <v>38</v>
      </c>
      <c r="E106" s="407">
        <f>SUM(E102:E105)</f>
        <v>9324.16</v>
      </c>
      <c r="F106" s="211">
        <f>SUM(F102:F105)</f>
        <v>5800</v>
      </c>
      <c r="G106" s="131">
        <f>SUM(G102:G105)</f>
        <v>2750</v>
      </c>
      <c r="N106" s="46"/>
    </row>
    <row r="107" spans="3:14">
      <c r="C107" s="385"/>
      <c r="D107" s="75"/>
      <c r="E107" s="408"/>
      <c r="F107" s="212"/>
      <c r="G107" s="133"/>
    </row>
    <row r="108" spans="3:14">
      <c r="C108" s="397"/>
      <c r="D108" s="231"/>
      <c r="E108" s="421"/>
      <c r="F108" s="229"/>
      <c r="K108" s="242"/>
      <c r="L108" s="242"/>
    </row>
    <row r="109" spans="3:14">
      <c r="C109" s="387"/>
      <c r="D109" s="25" t="s">
        <v>105</v>
      </c>
      <c r="E109" s="412"/>
    </row>
    <row r="110" spans="3:14">
      <c r="C110" s="383">
        <v>1550.55</v>
      </c>
      <c r="D110" s="13" t="s">
        <v>106</v>
      </c>
      <c r="E110" s="406">
        <v>1316.49</v>
      </c>
      <c r="F110" s="212">
        <v>1500</v>
      </c>
      <c r="G110" s="452">
        <v>1500</v>
      </c>
      <c r="I110" s="67"/>
      <c r="J110" s="241"/>
    </row>
    <row r="111" spans="3:14">
      <c r="C111" s="383"/>
      <c r="D111" s="13" t="s">
        <v>60</v>
      </c>
      <c r="E111" s="406">
        <v>1324.21</v>
      </c>
      <c r="F111" s="212"/>
      <c r="G111" s="452"/>
      <c r="I111" s="46"/>
      <c r="J111" s="242"/>
    </row>
    <row r="112" spans="3:14">
      <c r="C112" s="383">
        <v>119.05</v>
      </c>
      <c r="D112" s="144" t="s">
        <v>61</v>
      </c>
      <c r="E112" s="406">
        <v>10.75</v>
      </c>
      <c r="F112" s="212">
        <v>150</v>
      </c>
      <c r="G112" s="452">
        <v>150</v>
      </c>
    </row>
    <row r="113" spans="3:14">
      <c r="C113" s="383">
        <v>2653.81</v>
      </c>
      <c r="D113" s="144" t="s">
        <v>109</v>
      </c>
      <c r="E113" s="406">
        <v>2420.7199999999998</v>
      </c>
      <c r="F113" s="212">
        <v>2500</v>
      </c>
      <c r="G113" s="452">
        <v>2500</v>
      </c>
    </row>
    <row r="114" spans="3:14">
      <c r="C114" s="383">
        <v>1177.05</v>
      </c>
      <c r="D114" s="144" t="s">
        <v>62</v>
      </c>
      <c r="E114" s="406">
        <v>1202.8499999999999</v>
      </c>
      <c r="F114" s="212">
        <v>1200</v>
      </c>
      <c r="G114" s="452">
        <v>1200</v>
      </c>
    </row>
    <row r="115" spans="3:14">
      <c r="C115" s="383">
        <v>362.2</v>
      </c>
      <c r="D115" s="144" t="s">
        <v>63</v>
      </c>
      <c r="E115" s="406">
        <v>1391.59</v>
      </c>
      <c r="F115" s="212">
        <v>6000</v>
      </c>
      <c r="G115" s="452">
        <v>2000</v>
      </c>
    </row>
    <row r="116" spans="3:14" s="46" customFormat="1">
      <c r="C116" s="383">
        <v>399.64</v>
      </c>
      <c r="D116" s="144" t="s">
        <v>51</v>
      </c>
      <c r="E116" s="406">
        <v>558.67999999999995</v>
      </c>
      <c r="F116" s="212">
        <v>250</v>
      </c>
      <c r="G116" s="452">
        <v>250</v>
      </c>
      <c r="H116"/>
      <c r="I116"/>
      <c r="J116" s="11"/>
      <c r="K116" s="11"/>
      <c r="L116" s="11"/>
      <c r="M116"/>
      <c r="N116"/>
    </row>
    <row r="117" spans="3:14">
      <c r="C117" s="383">
        <v>25</v>
      </c>
      <c r="D117" s="144" t="s">
        <v>112</v>
      </c>
      <c r="E117" s="406">
        <v>1057.99</v>
      </c>
      <c r="F117" s="212">
        <v>500</v>
      </c>
      <c r="G117" s="452">
        <v>500</v>
      </c>
    </row>
    <row r="118" spans="3:14">
      <c r="C118" s="383">
        <v>7</v>
      </c>
      <c r="D118" s="144" t="s">
        <v>113</v>
      </c>
      <c r="E118" s="406">
        <v>7</v>
      </c>
      <c r="F118" s="212">
        <v>7</v>
      </c>
      <c r="G118" s="452">
        <v>7</v>
      </c>
    </row>
    <row r="119" spans="3:14">
      <c r="C119" s="383"/>
      <c r="D119" s="144" t="s">
        <v>115</v>
      </c>
      <c r="E119" s="406"/>
      <c r="G119" s="452"/>
    </row>
    <row r="120" spans="3:14" ht="15.75" thickBot="1">
      <c r="C120" s="383">
        <v>1757.38</v>
      </c>
      <c r="D120" s="144" t="s">
        <v>160</v>
      </c>
      <c r="E120" s="406">
        <v>3426.88</v>
      </c>
      <c r="F120" s="212">
        <v>2000</v>
      </c>
      <c r="G120" s="452">
        <v>2000</v>
      </c>
    </row>
    <row r="121" spans="3:14">
      <c r="C121" s="389">
        <f>SUM(C110:C118)</f>
        <v>6294.3</v>
      </c>
      <c r="D121" s="86" t="s">
        <v>38</v>
      </c>
      <c r="E121" s="414">
        <f>SUM(E110:E120)</f>
        <v>12717.16</v>
      </c>
      <c r="F121" s="211">
        <f>SUM(F110:F119)</f>
        <v>12107</v>
      </c>
      <c r="G121" s="131">
        <f>SUM(G110:G120)</f>
        <v>10107</v>
      </c>
    </row>
    <row r="122" spans="3:14">
      <c r="C122" s="385"/>
      <c r="D122" s="75"/>
      <c r="E122" s="408"/>
    </row>
    <row r="123" spans="3:14">
      <c r="C123" s="371"/>
      <c r="D123" s="150"/>
      <c r="E123" s="423"/>
    </row>
    <row r="124" spans="3:14">
      <c r="C124" s="383">
        <v>52625</v>
      </c>
      <c r="D124" s="144" t="s">
        <v>44</v>
      </c>
      <c r="E124" s="406">
        <v>52875</v>
      </c>
      <c r="F124" s="433">
        <v>55000</v>
      </c>
      <c r="G124" s="233">
        <v>55000</v>
      </c>
    </row>
    <row r="125" spans="3:14">
      <c r="C125" s="383">
        <v>5227.28</v>
      </c>
      <c r="D125" s="144" t="s">
        <v>45</v>
      </c>
      <c r="E125" s="406">
        <v>6071.6</v>
      </c>
      <c r="F125" s="433">
        <v>5000</v>
      </c>
      <c r="G125" s="233">
        <v>6000</v>
      </c>
    </row>
    <row r="126" spans="3:14">
      <c r="C126" s="383">
        <v>16422.93</v>
      </c>
      <c r="D126" s="13" t="s">
        <v>43</v>
      </c>
      <c r="E126" s="445">
        <v>15589.45</v>
      </c>
      <c r="F126" s="433">
        <v>16000</v>
      </c>
      <c r="G126" s="233">
        <v>16000</v>
      </c>
      <c r="H126">
        <v>18270.91</v>
      </c>
      <c r="I126" s="46"/>
      <c r="J126" s="242"/>
      <c r="K126" s="242"/>
      <c r="L126" s="242"/>
    </row>
    <row r="127" spans="3:14">
      <c r="C127" s="388">
        <v>1904.18</v>
      </c>
      <c r="D127" s="144" t="s">
        <v>46</v>
      </c>
      <c r="E127" s="406">
        <v>2211.62</v>
      </c>
      <c r="F127" s="433">
        <v>2000</v>
      </c>
      <c r="G127" s="233">
        <v>2500</v>
      </c>
      <c r="I127" s="46"/>
      <c r="J127" s="242"/>
    </row>
    <row r="128" spans="3:14" ht="15.75" thickBot="1">
      <c r="C128" s="383">
        <v>9300</v>
      </c>
      <c r="D128" s="144" t="s">
        <v>47</v>
      </c>
      <c r="E128" s="406">
        <v>9310</v>
      </c>
      <c r="F128" s="433">
        <v>9500</v>
      </c>
      <c r="G128" s="233">
        <v>9500</v>
      </c>
    </row>
    <row r="129" spans="3:14" ht="15.75" thickBot="1">
      <c r="C129" s="389">
        <f>SUM(C124:C128)</f>
        <v>85479.389999999985</v>
      </c>
      <c r="D129" s="21" t="s">
        <v>38</v>
      </c>
      <c r="E129" s="407">
        <v>86057.67</v>
      </c>
      <c r="F129" s="211">
        <f>SUM(F124:F128)</f>
        <v>87500</v>
      </c>
      <c r="G129" s="131">
        <f>SUM(G124:G128)</f>
        <v>89000</v>
      </c>
      <c r="H129" s="249"/>
    </row>
    <row r="130" spans="3:14">
      <c r="C130" s="403"/>
      <c r="D130" s="404"/>
      <c r="E130" s="426"/>
      <c r="F130" s="215"/>
      <c r="G130" s="240"/>
      <c r="H130" s="249"/>
    </row>
    <row r="131" spans="3:14">
      <c r="C131" s="387"/>
      <c r="D131" s="25" t="s">
        <v>131</v>
      </c>
      <c r="E131" s="412"/>
    </row>
    <row r="132" spans="3:14" s="46" customFormat="1">
      <c r="C132" s="371"/>
      <c r="D132" s="154" t="s">
        <v>133</v>
      </c>
      <c r="E132" s="424">
        <v>900</v>
      </c>
      <c r="F132" s="433"/>
      <c r="G132" s="233"/>
      <c r="H132"/>
      <c r="I132"/>
      <c r="J132" s="11"/>
      <c r="K132" s="11"/>
      <c r="L132" s="11"/>
      <c r="M132"/>
      <c r="N132"/>
    </row>
    <row r="133" spans="3:14">
      <c r="C133" s="371">
        <v>72750</v>
      </c>
      <c r="D133" s="154" t="s">
        <v>63</v>
      </c>
      <c r="E133" s="424"/>
      <c r="F133" s="433">
        <v>5000</v>
      </c>
      <c r="G133" s="233">
        <v>5000</v>
      </c>
      <c r="K133" s="248"/>
    </row>
    <row r="134" spans="3:14">
      <c r="C134" s="371">
        <v>13.34</v>
      </c>
      <c r="D134" s="154" t="s">
        <v>64</v>
      </c>
      <c r="E134" s="424">
        <v>23.58</v>
      </c>
      <c r="K134" s="248"/>
    </row>
    <row r="135" spans="3:14">
      <c r="C135" s="371"/>
      <c r="D135" s="154" t="s">
        <v>97</v>
      </c>
      <c r="E135" s="424"/>
      <c r="K135" s="248"/>
    </row>
    <row r="136" spans="3:14">
      <c r="C136" s="371">
        <v>25</v>
      </c>
      <c r="D136" s="154" t="s">
        <v>69</v>
      </c>
      <c r="E136" s="424"/>
    </row>
    <row r="137" spans="3:14">
      <c r="C137" s="398">
        <f>SUM(C132:C136)</f>
        <v>72788.34</v>
      </c>
      <c r="D137" s="155" t="s">
        <v>134</v>
      </c>
      <c r="E137" s="425">
        <v>923.58</v>
      </c>
      <c r="F137" s="211">
        <v>5000</v>
      </c>
      <c r="G137" s="131">
        <f>SUM(G132:G136)</f>
        <v>5000</v>
      </c>
    </row>
    <row r="138" spans="3:14" s="46" customFormat="1">
      <c r="C138" s="397"/>
      <c r="D138" s="231"/>
      <c r="E138" s="421"/>
      <c r="F138" s="215"/>
      <c r="G138" s="240"/>
      <c r="J138" s="242"/>
      <c r="K138" s="242"/>
      <c r="L138" s="242"/>
    </row>
    <row r="139" spans="3:14" s="46" customFormat="1">
      <c r="C139" s="397"/>
      <c r="D139" s="231"/>
      <c r="E139" s="421"/>
      <c r="F139" s="215"/>
      <c r="G139" s="240"/>
      <c r="J139" s="242"/>
      <c r="K139" s="242"/>
      <c r="L139" s="242"/>
    </row>
    <row r="140" spans="3:14">
      <c r="C140" s="366" t="s">
        <v>243</v>
      </c>
      <c r="D140" s="145" t="s">
        <v>41</v>
      </c>
      <c r="E140" s="410" t="s">
        <v>302</v>
      </c>
      <c r="F140" s="214" t="s">
        <v>202</v>
      </c>
      <c r="G140" s="214" t="s">
        <v>244</v>
      </c>
      <c r="H140" s="46"/>
    </row>
    <row r="141" spans="3:14">
      <c r="C141" s="387"/>
      <c r="D141" s="25" t="s">
        <v>55</v>
      </c>
      <c r="E141" s="412"/>
    </row>
    <row r="142" spans="3:14">
      <c r="C142" s="383">
        <v>98</v>
      </c>
      <c r="D142" s="13" t="s">
        <v>56</v>
      </c>
      <c r="E142" s="406">
        <v>322</v>
      </c>
    </row>
    <row r="143" spans="3:14">
      <c r="C143" s="383">
        <v>19.37</v>
      </c>
      <c r="D143" s="144" t="s">
        <v>57</v>
      </c>
      <c r="E143" s="406"/>
      <c r="G143" s="233" t="s">
        <v>0</v>
      </c>
    </row>
    <row r="144" spans="3:14">
      <c r="C144" s="383">
        <v>1203.6500000000001</v>
      </c>
      <c r="D144" s="144" t="s">
        <v>58</v>
      </c>
      <c r="E144" s="406"/>
    </row>
    <row r="145" spans="3:14">
      <c r="C145" s="393">
        <v>2395.2600000000002</v>
      </c>
      <c r="D145" s="148" t="s">
        <v>60</v>
      </c>
      <c r="E145" s="419">
        <v>4900.17</v>
      </c>
      <c r="H145" s="67" t="s">
        <v>257</v>
      </c>
    </row>
    <row r="146" spans="3:14">
      <c r="C146" s="393">
        <v>326.33999999999997</v>
      </c>
      <c r="D146" s="148" t="s">
        <v>61</v>
      </c>
      <c r="E146" s="419">
        <v>453.62</v>
      </c>
    </row>
    <row r="147" spans="3:14">
      <c r="C147" s="393">
        <v>784.7</v>
      </c>
      <c r="D147" s="148" t="s">
        <v>62</v>
      </c>
      <c r="E147" s="419">
        <v>801.9</v>
      </c>
    </row>
    <row r="148" spans="3:14">
      <c r="C148" s="394">
        <v>1828.84</v>
      </c>
      <c r="D148" s="148" t="s">
        <v>258</v>
      </c>
      <c r="E148" s="420">
        <v>1650.7</v>
      </c>
      <c r="G148" s="454"/>
      <c r="I148" s="46"/>
      <c r="J148" s="242"/>
    </row>
    <row r="149" spans="3:14">
      <c r="C149" s="393">
        <v>18.559999999999999</v>
      </c>
      <c r="D149" s="148" t="s">
        <v>64</v>
      </c>
      <c r="E149" s="419"/>
    </row>
    <row r="150" spans="3:14">
      <c r="C150" s="393">
        <v>33.090000000000003</v>
      </c>
      <c r="D150" s="148" t="s">
        <v>65</v>
      </c>
      <c r="E150" s="419">
        <v>185.73</v>
      </c>
    </row>
    <row r="151" spans="3:14">
      <c r="C151" s="393">
        <v>350.88</v>
      </c>
      <c r="D151" s="148" t="s">
        <v>259</v>
      </c>
      <c r="E151" s="419">
        <v>172.86</v>
      </c>
      <c r="N151" t="s">
        <v>0</v>
      </c>
    </row>
    <row r="152" spans="3:14">
      <c r="C152" s="393">
        <v>50</v>
      </c>
      <c r="D152" s="148" t="s">
        <v>97</v>
      </c>
      <c r="E152" s="419">
        <v>46.15</v>
      </c>
    </row>
    <row r="153" spans="3:14">
      <c r="C153" s="393">
        <v>425</v>
      </c>
      <c r="D153" s="148" t="s">
        <v>68</v>
      </c>
      <c r="E153" s="419">
        <v>329</v>
      </c>
    </row>
    <row r="154" spans="3:14">
      <c r="C154" s="393">
        <v>44.25</v>
      </c>
      <c r="D154" s="148" t="s">
        <v>164</v>
      </c>
      <c r="E154" s="419">
        <v>297.45</v>
      </c>
    </row>
    <row r="155" spans="3:14">
      <c r="C155" s="393">
        <v>4767.51</v>
      </c>
      <c r="D155" s="148" t="s">
        <v>160</v>
      </c>
      <c r="E155" s="419">
        <v>9221.33</v>
      </c>
    </row>
    <row r="156" spans="3:14" ht="15.75" thickBot="1">
      <c r="C156" s="383">
        <v>696</v>
      </c>
      <c r="D156" s="148" t="s">
        <v>70</v>
      </c>
      <c r="E156" s="406">
        <v>744</v>
      </c>
    </row>
    <row r="157" spans="3:14">
      <c r="C157" s="384">
        <f>SUM(C142:C156)</f>
        <v>13041.45</v>
      </c>
      <c r="D157" s="141" t="s">
        <v>38</v>
      </c>
      <c r="E157" s="407">
        <f>SUM(E142:E156)</f>
        <v>19124.91</v>
      </c>
      <c r="F157" s="211">
        <v>15000</v>
      </c>
      <c r="G157" s="131">
        <v>15000</v>
      </c>
    </row>
    <row r="158" spans="3:14">
      <c r="C158" s="385"/>
      <c r="D158" s="75"/>
      <c r="E158" s="408"/>
    </row>
    <row r="159" spans="3:14">
      <c r="C159" s="387"/>
      <c r="D159" s="25" t="s">
        <v>116</v>
      </c>
      <c r="E159" s="412"/>
    </row>
    <row r="160" spans="3:14">
      <c r="C160" s="383">
        <v>82.05</v>
      </c>
      <c r="D160" s="13" t="s">
        <v>126</v>
      </c>
      <c r="E160" s="406">
        <v>81.98</v>
      </c>
      <c r="G160" s="233">
        <v>100</v>
      </c>
    </row>
    <row r="161" spans="3:14">
      <c r="C161" s="383">
        <v>261.3</v>
      </c>
      <c r="D161" s="144" t="s">
        <v>64</v>
      </c>
      <c r="E161" s="406">
        <v>136.28</v>
      </c>
      <c r="F161" s="212">
        <v>250</v>
      </c>
      <c r="G161" s="233">
        <v>250</v>
      </c>
    </row>
    <row r="162" spans="3:14">
      <c r="C162" s="383">
        <v>169.32</v>
      </c>
      <c r="D162" s="144" t="s">
        <v>51</v>
      </c>
      <c r="E162" s="406">
        <v>351.6</v>
      </c>
      <c r="F162" s="212">
        <v>5500</v>
      </c>
      <c r="G162" s="233">
        <v>5500</v>
      </c>
    </row>
    <row r="163" spans="3:14">
      <c r="C163" s="383">
        <v>2122.77</v>
      </c>
      <c r="D163" s="144" t="s">
        <v>263</v>
      </c>
      <c r="E163" s="406">
        <v>1917.85</v>
      </c>
      <c r="F163" s="212">
        <v>2000</v>
      </c>
      <c r="G163" s="233">
        <v>2000</v>
      </c>
    </row>
    <row r="164" spans="3:14">
      <c r="C164" s="383">
        <v>1712.96</v>
      </c>
      <c r="D164" s="144" t="s">
        <v>117</v>
      </c>
      <c r="E164" s="406">
        <v>1398.03</v>
      </c>
      <c r="F164" s="212">
        <v>3000</v>
      </c>
      <c r="G164" s="233">
        <v>2000</v>
      </c>
    </row>
    <row r="165" spans="3:14">
      <c r="C165" s="383">
        <v>1003.7</v>
      </c>
      <c r="D165" s="144" t="s">
        <v>61</v>
      </c>
      <c r="E165" s="406">
        <v>769.99</v>
      </c>
      <c r="F165" s="212">
        <v>1500</v>
      </c>
      <c r="G165" s="233">
        <v>1500</v>
      </c>
    </row>
    <row r="166" spans="3:14">
      <c r="C166" s="383">
        <v>1961.75</v>
      </c>
      <c r="D166" s="144" t="s">
        <v>62</v>
      </c>
      <c r="E166" s="406">
        <v>2004.75</v>
      </c>
      <c r="F166" s="212">
        <v>2000</v>
      </c>
      <c r="G166" s="233">
        <v>2000</v>
      </c>
      <c r="H166" s="471"/>
    </row>
    <row r="167" spans="3:14">
      <c r="C167" s="383">
        <v>158627.34</v>
      </c>
      <c r="D167" s="144" t="s">
        <v>122</v>
      </c>
      <c r="E167" s="406">
        <v>178880.9</v>
      </c>
      <c r="F167" s="212">
        <v>168518</v>
      </c>
      <c r="G167" s="233">
        <v>245583</v>
      </c>
    </row>
    <row r="168" spans="3:14">
      <c r="C168" s="383">
        <v>-4112.3500000000004</v>
      </c>
      <c r="D168" s="144" t="s">
        <v>5</v>
      </c>
      <c r="E168" s="406">
        <v>7964.81</v>
      </c>
      <c r="F168" s="212"/>
    </row>
    <row r="169" spans="3:14">
      <c r="C169" s="383">
        <v>3793.93</v>
      </c>
      <c r="D169" s="13" t="s">
        <v>175</v>
      </c>
      <c r="E169" s="406">
        <v>1539.51</v>
      </c>
      <c r="F169" s="212">
        <v>2000</v>
      </c>
      <c r="G169" s="233">
        <v>2000</v>
      </c>
    </row>
    <row r="170" spans="3:14">
      <c r="C170" s="383">
        <v>4449.16</v>
      </c>
      <c r="D170" s="13" t="s">
        <v>164</v>
      </c>
      <c r="E170" s="406">
        <v>2831.85</v>
      </c>
      <c r="F170" s="212">
        <v>2000</v>
      </c>
      <c r="G170" s="233">
        <v>2000</v>
      </c>
    </row>
    <row r="171" spans="3:14">
      <c r="C171" s="383"/>
      <c r="D171" s="13" t="s">
        <v>124</v>
      </c>
      <c r="E171" s="406"/>
      <c r="F171" s="212">
        <v>1000</v>
      </c>
      <c r="G171" s="233">
        <v>1000</v>
      </c>
      <c r="H171" s="67"/>
    </row>
    <row r="172" spans="3:14">
      <c r="C172" s="383">
        <v>5494.5</v>
      </c>
      <c r="D172" s="13" t="s">
        <v>160</v>
      </c>
      <c r="E172" s="406">
        <v>4679.5</v>
      </c>
      <c r="F172" s="212">
        <v>6000</v>
      </c>
      <c r="G172" s="233">
        <v>6000</v>
      </c>
      <c r="I172" s="472"/>
      <c r="J172"/>
    </row>
    <row r="173" spans="3:14">
      <c r="C173" s="389">
        <f>SUM(C161:C172)</f>
        <v>175484.37999999998</v>
      </c>
      <c r="D173" s="142" t="s">
        <v>38</v>
      </c>
      <c r="E173" s="414">
        <f>SUM(E160:E172)</f>
        <v>202557.05000000002</v>
      </c>
      <c r="F173" s="219">
        <f>SUM(F161:F172)</f>
        <v>193768</v>
      </c>
      <c r="G173" s="131">
        <f>SUM(G160:G172)</f>
        <v>269933</v>
      </c>
      <c r="H173" s="249"/>
    </row>
    <row r="174" spans="3:14">
      <c r="C174" s="385"/>
      <c r="D174" s="75"/>
      <c r="E174" s="408"/>
      <c r="F174" s="215"/>
      <c r="G174" s="133"/>
      <c r="H174" s="440"/>
    </row>
    <row r="175" spans="3:14">
      <c r="C175" s="387"/>
      <c r="D175" s="25" t="s">
        <v>127</v>
      </c>
      <c r="E175" s="412"/>
      <c r="M175" s="70"/>
      <c r="N175" s="70"/>
    </row>
    <row r="176" spans="3:14">
      <c r="C176" s="383">
        <v>64755.57</v>
      </c>
      <c r="D176" s="151" t="s">
        <v>224</v>
      </c>
      <c r="E176" s="406">
        <v>35269.49</v>
      </c>
      <c r="F176" s="212">
        <v>70000</v>
      </c>
      <c r="G176" s="233">
        <v>70000</v>
      </c>
    </row>
    <row r="177" spans="1:21">
      <c r="C177" s="383">
        <v>872.84</v>
      </c>
      <c r="D177" s="144" t="s">
        <v>62</v>
      </c>
      <c r="E177" s="406"/>
      <c r="F177" s="212">
        <v>850</v>
      </c>
      <c r="I177" s="471"/>
    </row>
    <row r="178" spans="1:21">
      <c r="C178" s="383"/>
      <c r="D178" s="144" t="s">
        <v>61</v>
      </c>
      <c r="E178" s="406">
        <v>535.65</v>
      </c>
      <c r="F178" s="212">
        <v>1500</v>
      </c>
      <c r="G178" s="233">
        <v>1500</v>
      </c>
      <c r="L178" s="73"/>
    </row>
    <row r="179" spans="1:21">
      <c r="C179" s="383">
        <v>13958.98</v>
      </c>
      <c r="D179" s="144" t="s">
        <v>64</v>
      </c>
      <c r="E179" s="406"/>
      <c r="F179" s="212"/>
      <c r="I179" s="440"/>
      <c r="J179" s="73"/>
      <c r="K179" s="73"/>
      <c r="L179" s="244"/>
    </row>
    <row r="180" spans="1:21">
      <c r="C180" s="383">
        <v>5637.79</v>
      </c>
      <c r="D180" s="144" t="s">
        <v>223</v>
      </c>
      <c r="E180" s="406">
        <v>9965.16</v>
      </c>
      <c r="F180" s="212">
        <v>12000</v>
      </c>
      <c r="G180" s="233">
        <v>12000</v>
      </c>
      <c r="I180" s="70"/>
      <c r="J180" s="244"/>
      <c r="K180" s="73"/>
    </row>
    <row r="181" spans="1:21">
      <c r="C181" s="383">
        <v>662.46</v>
      </c>
      <c r="D181" s="144" t="s">
        <v>165</v>
      </c>
      <c r="E181" s="406">
        <v>371.24</v>
      </c>
      <c r="F181" s="212">
        <v>1000</v>
      </c>
      <c r="G181" s="455">
        <v>1000</v>
      </c>
      <c r="K181" s="244"/>
    </row>
    <row r="182" spans="1:21" s="2" customFormat="1">
      <c r="A182" s="486"/>
      <c r="B182" s="486"/>
      <c r="C182" s="393"/>
      <c r="D182" s="13" t="s">
        <v>123</v>
      </c>
      <c r="E182" s="419">
        <v>1066.6099999999999</v>
      </c>
      <c r="F182" s="212">
        <v>1500</v>
      </c>
      <c r="G182" s="133">
        <v>1500</v>
      </c>
      <c r="H182"/>
      <c r="I182"/>
      <c r="J182" s="11"/>
      <c r="K182" s="11"/>
      <c r="L182" s="11"/>
      <c r="M182"/>
      <c r="N182"/>
      <c r="O182" s="440"/>
      <c r="P182" s="440"/>
      <c r="Q182" s="440"/>
      <c r="R182" s="440"/>
      <c r="S182" s="440"/>
      <c r="T182" s="440"/>
      <c r="U182" s="439"/>
    </row>
    <row r="183" spans="1:21">
      <c r="C183" s="383">
        <v>3387</v>
      </c>
      <c r="D183" s="144" t="s">
        <v>160</v>
      </c>
      <c r="E183" s="406">
        <v>1471.75</v>
      </c>
      <c r="F183" s="212">
        <v>5000</v>
      </c>
      <c r="G183" s="233">
        <v>4000</v>
      </c>
      <c r="H183" s="46"/>
      <c r="O183" s="70"/>
      <c r="P183" s="70"/>
      <c r="Q183" s="70"/>
      <c r="R183" s="70"/>
      <c r="S183" s="70"/>
      <c r="T183" s="70"/>
    </row>
    <row r="184" spans="1:21">
      <c r="C184" s="384">
        <f>SUM(C176:C183)</f>
        <v>89274.64</v>
      </c>
      <c r="D184" s="15" t="s">
        <v>38</v>
      </c>
      <c r="E184" s="407">
        <f>SUM(E176:E183)</f>
        <v>48679.9</v>
      </c>
      <c r="F184" s="211">
        <v>91850</v>
      </c>
      <c r="G184" s="131">
        <f>SUM(G176:G183)</f>
        <v>90000</v>
      </c>
      <c r="H184" s="46"/>
    </row>
    <row r="185" spans="1:21">
      <c r="C185" s="399"/>
      <c r="D185" s="75"/>
      <c r="E185" s="408"/>
      <c r="F185" s="212"/>
      <c r="H185" s="46"/>
      <c r="M185" s="46"/>
      <c r="N185" s="46"/>
    </row>
    <row r="186" spans="1:21">
      <c r="C186" s="395" t="s">
        <v>243</v>
      </c>
      <c r="D186" s="145" t="s">
        <v>41</v>
      </c>
      <c r="E186" s="410" t="s">
        <v>302</v>
      </c>
      <c r="F186" s="214" t="s">
        <v>202</v>
      </c>
      <c r="G186" s="214" t="s">
        <v>244</v>
      </c>
      <c r="M186" s="46"/>
      <c r="N186" s="46"/>
    </row>
    <row r="187" spans="1:21">
      <c r="C187" s="387"/>
      <c r="D187" s="25" t="s">
        <v>99</v>
      </c>
      <c r="E187" s="412"/>
      <c r="H187" s="85"/>
    </row>
    <row r="188" spans="1:21">
      <c r="C188" s="383">
        <v>91212.26</v>
      </c>
      <c r="D188" s="144" t="s">
        <v>100</v>
      </c>
      <c r="E188" s="406">
        <v>83762.09</v>
      </c>
      <c r="F188" s="212">
        <v>92000</v>
      </c>
      <c r="G188" s="233">
        <v>100000</v>
      </c>
      <c r="J188" s="242" t="s">
        <v>64</v>
      </c>
      <c r="K188" s="11">
        <v>28.18</v>
      </c>
    </row>
    <row r="189" spans="1:21">
      <c r="C189" s="383">
        <v>18621.13</v>
      </c>
      <c r="D189" s="144" t="s">
        <v>101</v>
      </c>
      <c r="E189" s="406">
        <v>19296.169999999998</v>
      </c>
      <c r="F189" s="212">
        <v>18000</v>
      </c>
      <c r="G189" s="233">
        <v>23000</v>
      </c>
      <c r="J189" s="11" t="s">
        <v>162</v>
      </c>
      <c r="K189" s="11">
        <v>4964</v>
      </c>
      <c r="L189" s="242"/>
    </row>
    <row r="190" spans="1:21">
      <c r="C190" s="383">
        <v>4079.68</v>
      </c>
      <c r="D190" s="144" t="s">
        <v>69</v>
      </c>
      <c r="E190" s="406">
        <v>4992.18</v>
      </c>
      <c r="F190" s="212">
        <v>4400</v>
      </c>
      <c r="G190" s="233">
        <v>4400</v>
      </c>
      <c r="I190" s="46"/>
      <c r="J190" s="426" t="s">
        <v>297</v>
      </c>
      <c r="K190" s="241">
        <f>SUM(K188:K189)</f>
        <v>4992.18</v>
      </c>
      <c r="L190" s="242"/>
    </row>
    <row r="191" spans="1:21">
      <c r="C191" s="383">
        <v>784.7</v>
      </c>
      <c r="D191" s="144" t="s">
        <v>62</v>
      </c>
      <c r="E191" s="406">
        <v>801.9</v>
      </c>
      <c r="F191" s="212">
        <v>800</v>
      </c>
      <c r="G191" s="233">
        <v>800</v>
      </c>
      <c r="I191" s="46"/>
    </row>
    <row r="192" spans="1:21" ht="15.75" thickBot="1">
      <c r="C192" s="383"/>
      <c r="D192" s="144" t="s">
        <v>51</v>
      </c>
      <c r="E192" s="406">
        <v>40</v>
      </c>
      <c r="H192" s="239"/>
      <c r="I192" s="46"/>
    </row>
    <row r="193" spans="3:14" s="46" customFormat="1">
      <c r="C193" s="389">
        <f>SUM(C188:C192)</f>
        <v>114697.76999999999</v>
      </c>
      <c r="D193" s="141" t="s">
        <v>38</v>
      </c>
      <c r="E193" s="414">
        <f>SUM(E188:E192)</f>
        <v>108892.34</v>
      </c>
      <c r="F193" s="211">
        <f>SUM(F188:F192)</f>
        <v>115200</v>
      </c>
      <c r="G193" s="131">
        <v>128200</v>
      </c>
      <c r="H193" s="471"/>
      <c r="I193"/>
      <c r="J193" s="11"/>
      <c r="K193" s="11"/>
      <c r="L193" s="11"/>
      <c r="M193"/>
      <c r="N193"/>
    </row>
    <row r="194" spans="3:14" s="46" customFormat="1">
      <c r="C194" s="399"/>
      <c r="D194" s="75"/>
      <c r="E194" s="408"/>
      <c r="F194" s="212"/>
      <c r="G194" s="233"/>
      <c r="I194"/>
      <c r="J194" s="242"/>
      <c r="K194" s="242"/>
      <c r="L194" s="11"/>
      <c r="M194"/>
      <c r="N194"/>
    </row>
    <row r="195" spans="3:14" s="46" customFormat="1">
      <c r="C195" s="399"/>
      <c r="D195" s="15" t="s">
        <v>284</v>
      </c>
      <c r="E195" s="407">
        <f>SUM(E129, E106, E157, E89, E193, E55, E98, E121, E137, E173, E184)</f>
        <v>558759.53</v>
      </c>
      <c r="F195" s="460">
        <f>SUM(F129, F106, F157, F89, F193, F55, F98, F121, F137, F173, F184)</f>
        <v>613440</v>
      </c>
      <c r="G195" s="461">
        <f>SUM(G129, G106, G157, G89, G193, G55, G98, G121, G137, G173, G184)</f>
        <v>694940</v>
      </c>
      <c r="H195"/>
      <c r="I195" s="472"/>
      <c r="J195" s="242"/>
      <c r="K195" s="242"/>
      <c r="L195" s="11"/>
    </row>
    <row r="196" spans="3:14" s="46" customFormat="1">
      <c r="C196" s="399"/>
      <c r="D196" s="75" t="s">
        <v>285</v>
      </c>
      <c r="E196" s="408">
        <v>519492.47</v>
      </c>
      <c r="F196" s="212"/>
      <c r="G196" s="233"/>
      <c r="H196"/>
      <c r="I196"/>
      <c r="J196" s="242"/>
      <c r="K196" s="242"/>
      <c r="L196" s="11"/>
    </row>
    <row r="197" spans="3:14">
      <c r="C197" s="399"/>
      <c r="D197" s="75"/>
      <c r="E197" s="408"/>
      <c r="F197" s="212"/>
      <c r="K197" s="242"/>
    </row>
    <row r="198" spans="3:14">
      <c r="C198" s="399"/>
      <c r="D198" s="75"/>
      <c r="E198" s="408"/>
      <c r="F198" s="212"/>
      <c r="K198" s="242"/>
    </row>
    <row r="199" spans="3:14">
      <c r="C199" s="399"/>
      <c r="D199" s="75"/>
      <c r="E199" s="408"/>
      <c r="F199" s="212"/>
      <c r="K199" s="242"/>
    </row>
    <row r="200" spans="3:14">
      <c r="C200" s="386"/>
      <c r="D200" s="444" t="s">
        <v>135</v>
      </c>
      <c r="E200" s="427"/>
      <c r="I200" s="46"/>
      <c r="L200" s="242"/>
    </row>
    <row r="201" spans="3:14">
      <c r="C201" s="399"/>
      <c r="D201" s="16"/>
      <c r="E201" s="408"/>
      <c r="I201" s="46"/>
      <c r="L201" s="242"/>
    </row>
    <row r="202" spans="3:14">
      <c r="C202" s="399"/>
      <c r="D202" s="25" t="s">
        <v>136</v>
      </c>
      <c r="E202" s="409">
        <v>5000</v>
      </c>
      <c r="F202" s="215">
        <v>5000</v>
      </c>
      <c r="G202" s="233">
        <v>5000</v>
      </c>
      <c r="I202" s="46"/>
    </row>
    <row r="203" spans="3:14">
      <c r="C203" s="399"/>
      <c r="D203" s="16"/>
      <c r="E203" s="408"/>
    </row>
    <row r="204" spans="3:14">
      <c r="C204" s="399"/>
      <c r="D204" s="25" t="s">
        <v>137</v>
      </c>
      <c r="E204" s="409">
        <v>5000</v>
      </c>
      <c r="F204" s="215">
        <v>5000</v>
      </c>
      <c r="G204" s="233">
        <v>5000</v>
      </c>
    </row>
    <row r="205" spans="3:14">
      <c r="C205" s="399"/>
      <c r="D205" s="16" t="s">
        <v>0</v>
      </c>
      <c r="E205" s="408"/>
    </row>
    <row r="206" spans="3:14">
      <c r="C206" s="371"/>
      <c r="D206" s="25" t="s">
        <v>138</v>
      </c>
      <c r="E206" s="409">
        <v>5000</v>
      </c>
      <c r="F206" s="215">
        <v>5000</v>
      </c>
      <c r="G206" s="233">
        <v>5000</v>
      </c>
    </row>
    <row r="207" spans="3:14">
      <c r="C207" s="399"/>
      <c r="D207" s="253"/>
      <c r="E207" s="408"/>
      <c r="F207" s="215"/>
    </row>
    <row r="208" spans="3:14">
      <c r="C208" s="400"/>
      <c r="D208" s="15" t="s">
        <v>38</v>
      </c>
      <c r="E208" s="407"/>
      <c r="F208" s="460">
        <v>15000</v>
      </c>
      <c r="G208" s="461">
        <f>SUM(G202:G207)</f>
        <v>15000</v>
      </c>
    </row>
    <row r="209" spans="3:28">
      <c r="C209" s="399"/>
      <c r="D209" s="146"/>
      <c r="E209" s="411"/>
    </row>
    <row r="210" spans="3:28">
      <c r="C210" s="441"/>
      <c r="D210" s="88" t="s">
        <v>225</v>
      </c>
      <c r="E210" s="428">
        <f>SUM(E129, E106, E157, E89, E193, E55, E98, E121, E137, E173, E184, E202, E204, E206)</f>
        <v>573759.53</v>
      </c>
      <c r="F210" s="460">
        <f>SUM(F129, F106, F157, F89, F193, F55, F98, F121, F137, F173, F184, F208)</f>
        <v>628440</v>
      </c>
      <c r="G210" s="461">
        <f>SUM(G195,G208)</f>
        <v>709940</v>
      </c>
    </row>
    <row r="211" spans="3:28">
      <c r="C211" s="401"/>
      <c r="D211" s="75"/>
      <c r="E211" s="408"/>
    </row>
    <row r="212" spans="3:28">
      <c r="C212" s="399"/>
      <c r="D212" s="156" t="s">
        <v>140</v>
      </c>
      <c r="E212" s="429"/>
    </row>
    <row r="213" spans="3:28">
      <c r="C213" s="371"/>
      <c r="D213" s="99" t="s">
        <v>141</v>
      </c>
      <c r="E213" s="423"/>
    </row>
    <row r="214" spans="3:28">
      <c r="C214" s="371"/>
      <c r="D214" s="99" t="s">
        <v>142</v>
      </c>
      <c r="E214" s="423"/>
    </row>
    <row r="215" spans="3:28">
      <c r="C215" s="371"/>
      <c r="D215" s="99" t="s">
        <v>143</v>
      </c>
      <c r="E215" s="423"/>
    </row>
    <row r="216" spans="3:28">
      <c r="C216" s="371"/>
      <c r="D216" s="99" t="s">
        <v>144</v>
      </c>
      <c r="E216" s="423"/>
    </row>
    <row r="217" spans="3:28">
      <c r="C217" s="371"/>
      <c r="D217" s="99" t="s">
        <v>145</v>
      </c>
      <c r="E217" s="423"/>
    </row>
    <row r="218" spans="3:28">
      <c r="C218" s="371"/>
      <c r="D218" s="99" t="s">
        <v>146</v>
      </c>
      <c r="E218" s="423"/>
    </row>
    <row r="219" spans="3:28">
      <c r="C219" s="371"/>
      <c r="D219" s="99" t="s">
        <v>147</v>
      </c>
      <c r="E219" s="423"/>
    </row>
    <row r="220" spans="3:28">
      <c r="C220" s="371"/>
      <c r="D220" s="99" t="s">
        <v>148</v>
      </c>
      <c r="E220" s="423"/>
    </row>
    <row r="221" spans="3:28">
      <c r="C221" s="371"/>
      <c r="D221" s="443" t="s">
        <v>178</v>
      </c>
      <c r="E221" s="430"/>
      <c r="H221" s="70"/>
    </row>
    <row r="222" spans="3:28">
      <c r="C222" s="371"/>
      <c r="D222" s="443" t="s">
        <v>179</v>
      </c>
      <c r="E222" s="430"/>
    </row>
    <row r="223" spans="3:28" s="1" customFormat="1">
      <c r="C223" s="371"/>
      <c r="D223" s="443" t="s">
        <v>180</v>
      </c>
      <c r="E223" s="430"/>
      <c r="F223" s="433"/>
      <c r="G223" s="233"/>
      <c r="H223"/>
      <c r="I223"/>
      <c r="J223" s="244"/>
      <c r="K223" s="11"/>
      <c r="L223" s="11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</row>
    <row r="224" spans="3:28">
      <c r="C224" s="371"/>
      <c r="D224" s="443" t="s">
        <v>177</v>
      </c>
      <c r="E224" s="430"/>
      <c r="K224" s="244"/>
    </row>
    <row r="225" spans="3:12">
      <c r="C225" s="371"/>
      <c r="D225" s="443" t="s">
        <v>230</v>
      </c>
      <c r="E225" s="423"/>
    </row>
    <row r="226" spans="3:12">
      <c r="C226" s="371"/>
      <c r="D226" s="99" t="s">
        <v>246</v>
      </c>
      <c r="E226" s="423"/>
    </row>
    <row r="227" spans="3:12">
      <c r="C227" s="442"/>
      <c r="E227" s="431"/>
      <c r="F227" s="359"/>
      <c r="G227" s="239"/>
      <c r="L227" s="244"/>
    </row>
    <row r="228" spans="3:12">
      <c r="E228" s="431"/>
      <c r="F228" s="359"/>
      <c r="G228" s="239"/>
      <c r="I228" s="70"/>
    </row>
    <row r="229" spans="3:12">
      <c r="E229" s="431"/>
      <c r="F229" s="359"/>
      <c r="G229" s="239"/>
    </row>
    <row r="230" spans="3:12">
      <c r="E230" s="431"/>
      <c r="F230" s="359"/>
      <c r="G230" s="239"/>
    </row>
    <row r="231" spans="3:12">
      <c r="E231" s="431"/>
      <c r="F231" s="359"/>
      <c r="G231" s="239"/>
    </row>
    <row r="232" spans="3:12">
      <c r="E232" s="431"/>
      <c r="F232" s="359"/>
      <c r="G232" s="239"/>
    </row>
    <row r="233" spans="3:12">
      <c r="C233" s="383">
        <v>1986063.1</v>
      </c>
      <c r="D233" s="144" t="s">
        <v>33</v>
      </c>
      <c r="E233" s="406">
        <v>1494244.84</v>
      </c>
      <c r="G233" s="452">
        <v>1500000</v>
      </c>
    </row>
    <row r="234" spans="3:12">
      <c r="E234" s="431"/>
      <c r="F234" s="359"/>
      <c r="G234" s="239"/>
    </row>
    <row r="235" spans="3:12">
      <c r="E235" s="431"/>
      <c r="F235" s="359"/>
      <c r="G235" s="239"/>
    </row>
    <row r="236" spans="3:12">
      <c r="E236" s="431"/>
      <c r="F236" s="359"/>
      <c r="G236" s="239"/>
    </row>
    <row r="237" spans="3:12">
      <c r="E237" s="431"/>
      <c r="F237" s="359"/>
      <c r="G237" s="239"/>
    </row>
    <row r="238" spans="3:12">
      <c r="E238" s="431"/>
      <c r="F238" s="359"/>
      <c r="G238" s="239"/>
    </row>
    <row r="239" spans="3:12">
      <c r="E239" s="431"/>
      <c r="F239" s="359"/>
      <c r="G239" s="239"/>
    </row>
    <row r="240" spans="3:12">
      <c r="E240" s="431"/>
      <c r="F240" s="359"/>
      <c r="G240" s="239"/>
    </row>
    <row r="241" spans="5:7">
      <c r="E241" s="431"/>
      <c r="F241" s="359"/>
      <c r="G241" s="239"/>
    </row>
    <row r="242" spans="5:7">
      <c r="E242" s="431"/>
      <c r="F242" s="359"/>
      <c r="G242" s="239"/>
    </row>
    <row r="243" spans="5:7">
      <c r="E243" s="431"/>
      <c r="F243" s="359"/>
      <c r="G243" s="239"/>
    </row>
    <row r="244" spans="5:7">
      <c r="E244" s="431"/>
      <c r="F244" s="359"/>
      <c r="G244" s="239"/>
    </row>
    <row r="245" spans="5:7">
      <c r="E245" s="431"/>
      <c r="F245" s="359"/>
      <c r="G245" s="239"/>
    </row>
    <row r="246" spans="5:7">
      <c r="E246" s="431"/>
      <c r="F246" s="359"/>
      <c r="G246" s="239"/>
    </row>
    <row r="247" spans="5:7">
      <c r="E247" s="484"/>
      <c r="F247" s="483"/>
      <c r="G247" s="476"/>
    </row>
    <row r="248" spans="5:7">
      <c r="E248" s="484"/>
      <c r="F248" s="483"/>
      <c r="G248" s="476"/>
    </row>
    <row r="249" spans="5:7">
      <c r="E249" s="484"/>
      <c r="F249" s="483"/>
      <c r="G249" s="476"/>
    </row>
    <row r="250" spans="5:7">
      <c r="E250" s="484"/>
      <c r="F250" s="483"/>
      <c r="G250" s="476"/>
    </row>
    <row r="251" spans="5:7">
      <c r="E251" s="484"/>
      <c r="F251" s="483"/>
      <c r="G251" s="476"/>
    </row>
    <row r="252" spans="5:7">
      <c r="E252" s="484"/>
      <c r="F252" s="483"/>
      <c r="G252" s="476"/>
    </row>
    <row r="253" spans="5:7">
      <c r="E253" s="484"/>
      <c r="F253" s="483"/>
      <c r="G253" s="476"/>
    </row>
    <row r="254" spans="5:7">
      <c r="E254" s="484"/>
      <c r="F254" s="483"/>
      <c r="G254" s="476"/>
    </row>
    <row r="255" spans="5:7">
      <c r="E255" s="484"/>
      <c r="F255" s="483"/>
      <c r="G255" s="476"/>
    </row>
    <row r="256" spans="5:7">
      <c r="E256" s="484"/>
      <c r="F256" s="483"/>
      <c r="G256" s="476"/>
    </row>
    <row r="257" spans="5:7">
      <c r="E257" s="484"/>
      <c r="F257" s="483"/>
      <c r="G257" s="476"/>
    </row>
    <row r="258" spans="5:7">
      <c r="E258" s="484"/>
      <c r="F258" s="483"/>
      <c r="G258" s="476"/>
    </row>
    <row r="259" spans="5:7">
      <c r="E259" s="484"/>
      <c r="F259" s="483"/>
      <c r="G259" s="476"/>
    </row>
    <row r="260" spans="5:7">
      <c r="E260" s="484"/>
      <c r="F260" s="483"/>
      <c r="G260" s="476"/>
    </row>
    <row r="261" spans="5:7">
      <c r="E261" s="484"/>
      <c r="F261" s="483"/>
      <c r="G261" s="476"/>
    </row>
    <row r="262" spans="5:7">
      <c r="E262" s="484"/>
      <c r="F262" s="483"/>
      <c r="G262" s="476"/>
    </row>
    <row r="263" spans="5:7">
      <c r="E263" s="484"/>
      <c r="F263" s="483"/>
      <c r="G263" s="476"/>
    </row>
    <row r="264" spans="5:7">
      <c r="E264" s="484"/>
      <c r="F264" s="483"/>
      <c r="G264" s="476"/>
    </row>
    <row r="265" spans="5:7">
      <c r="E265" s="484"/>
      <c r="F265" s="483"/>
      <c r="G265" s="476"/>
    </row>
    <row r="266" spans="5:7">
      <c r="E266" s="484"/>
      <c r="F266" s="483"/>
      <c r="G266" s="476"/>
    </row>
    <row r="267" spans="5:7">
      <c r="E267" s="484"/>
      <c r="F267" s="483"/>
      <c r="G267" s="476"/>
    </row>
    <row r="268" spans="5:7">
      <c r="E268" s="484"/>
      <c r="F268" s="483"/>
      <c r="G268" s="476"/>
    </row>
    <row r="269" spans="5:7">
      <c r="E269" s="484"/>
      <c r="F269" s="483"/>
      <c r="G269" s="476"/>
    </row>
    <row r="270" spans="5:7">
      <c r="E270" s="484"/>
      <c r="F270" s="483"/>
      <c r="G270" s="476"/>
    </row>
    <row r="271" spans="5:7">
      <c r="E271" s="484"/>
      <c r="F271" s="483"/>
      <c r="G271" s="476"/>
    </row>
    <row r="272" spans="5:7">
      <c r="E272" s="484"/>
      <c r="F272" s="483"/>
      <c r="G272" s="476"/>
    </row>
    <row r="273" spans="5:7">
      <c r="E273" s="484"/>
      <c r="F273" s="483"/>
      <c r="G273" s="476"/>
    </row>
    <row r="274" spans="5:7">
      <c r="E274" s="484"/>
      <c r="F274" s="483"/>
      <c r="G274" s="476"/>
    </row>
    <row r="275" spans="5:7">
      <c r="E275" s="484"/>
      <c r="F275" s="483"/>
      <c r="G275" s="476"/>
    </row>
    <row r="276" spans="5:7">
      <c r="E276" s="484"/>
      <c r="F276" s="483"/>
      <c r="G276" s="476"/>
    </row>
    <row r="277" spans="5:7">
      <c r="E277" s="484"/>
      <c r="F277" s="483"/>
      <c r="G277" s="476"/>
    </row>
    <row r="278" spans="5:7">
      <c r="E278" s="484"/>
      <c r="F278" s="483"/>
      <c r="G278" s="476"/>
    </row>
    <row r="279" spans="5:7">
      <c r="E279" s="484"/>
      <c r="F279" s="483"/>
      <c r="G279" s="476"/>
    </row>
    <row r="280" spans="5:7">
      <c r="E280" s="484"/>
      <c r="F280" s="483"/>
      <c r="G280" s="476"/>
    </row>
    <row r="281" spans="5:7">
      <c r="E281" s="484"/>
      <c r="F281" s="483"/>
      <c r="G281" s="476"/>
    </row>
    <row r="282" spans="5:7">
      <c r="E282" s="484"/>
      <c r="F282" s="483"/>
      <c r="G282" s="476"/>
    </row>
    <row r="283" spans="5:7">
      <c r="E283" s="484"/>
      <c r="F283" s="483"/>
      <c r="G283" s="476"/>
    </row>
    <row r="284" spans="5:7">
      <c r="E284" s="484"/>
      <c r="F284" s="483"/>
      <c r="G284" s="476"/>
    </row>
    <row r="285" spans="5:7">
      <c r="E285" s="484"/>
      <c r="F285" s="483"/>
      <c r="G285" s="476"/>
    </row>
    <row r="286" spans="5:7">
      <c r="E286" s="484"/>
      <c r="F286" s="483"/>
      <c r="G286" s="476"/>
    </row>
    <row r="287" spans="5:7">
      <c r="E287" s="484"/>
      <c r="F287" s="483"/>
      <c r="G287" s="476"/>
    </row>
    <row r="288" spans="5:7">
      <c r="E288" s="484"/>
      <c r="F288" s="483"/>
      <c r="G288" s="476"/>
    </row>
    <row r="289" spans="5:7">
      <c r="E289" s="484"/>
      <c r="F289" s="483"/>
      <c r="G289" s="476"/>
    </row>
    <row r="290" spans="5:7">
      <c r="E290" s="484"/>
      <c r="F290" s="483"/>
      <c r="G290" s="476"/>
    </row>
    <row r="291" spans="5:7">
      <c r="E291" s="484"/>
      <c r="F291" s="483"/>
      <c r="G291" s="476"/>
    </row>
    <row r="292" spans="5:7">
      <c r="E292" s="484"/>
      <c r="F292" s="483"/>
      <c r="G292" s="476"/>
    </row>
    <row r="293" spans="5:7">
      <c r="E293" s="484"/>
      <c r="F293" s="483"/>
      <c r="G293" s="476"/>
    </row>
    <row r="294" spans="5:7">
      <c r="E294" s="484"/>
      <c r="F294" s="483"/>
      <c r="G294" s="476"/>
    </row>
    <row r="295" spans="5:7">
      <c r="E295" s="484"/>
      <c r="F295" s="483"/>
      <c r="G295" s="476"/>
    </row>
    <row r="296" spans="5:7">
      <c r="E296" s="484"/>
      <c r="F296" s="483"/>
      <c r="G296" s="476"/>
    </row>
    <row r="297" spans="5:7">
      <c r="E297" s="484"/>
      <c r="F297" s="483"/>
      <c r="G297" s="476"/>
    </row>
    <row r="298" spans="5:7">
      <c r="E298" s="484"/>
      <c r="F298" s="483"/>
      <c r="G298" s="476"/>
    </row>
    <row r="299" spans="5:7">
      <c r="E299" s="484"/>
      <c r="F299" s="483"/>
      <c r="G299" s="476"/>
    </row>
    <row r="300" spans="5:7">
      <c r="E300" s="484"/>
      <c r="F300" s="483"/>
      <c r="G300" s="476"/>
    </row>
    <row r="301" spans="5:7">
      <c r="E301" s="484"/>
      <c r="F301" s="483"/>
      <c r="G301" s="476"/>
    </row>
    <row r="302" spans="5:7">
      <c r="E302" s="484"/>
      <c r="F302" s="483"/>
      <c r="G302" s="476"/>
    </row>
    <row r="303" spans="5:7">
      <c r="E303" s="484"/>
      <c r="F303" s="483"/>
      <c r="G303" s="476"/>
    </row>
    <row r="304" spans="5:7">
      <c r="E304" s="484"/>
      <c r="F304" s="483"/>
      <c r="G304" s="476"/>
    </row>
    <row r="305" spans="5:7">
      <c r="E305" s="484"/>
      <c r="F305" s="483"/>
      <c r="G305" s="476"/>
    </row>
    <row r="306" spans="5:7">
      <c r="E306" s="484"/>
      <c r="F306" s="483"/>
      <c r="G306" s="476"/>
    </row>
    <row r="307" spans="5:7">
      <c r="E307" s="484"/>
      <c r="F307" s="483"/>
      <c r="G307" s="476"/>
    </row>
    <row r="308" spans="5:7">
      <c r="E308" s="484"/>
      <c r="F308" s="483"/>
      <c r="G308" s="476"/>
    </row>
    <row r="309" spans="5:7">
      <c r="E309" s="484"/>
      <c r="F309" s="483"/>
      <c r="G309" s="476"/>
    </row>
    <row r="310" spans="5:7">
      <c r="E310" s="484"/>
      <c r="F310" s="483"/>
      <c r="G310" s="476"/>
    </row>
    <row r="311" spans="5:7">
      <c r="E311" s="484"/>
      <c r="F311" s="483"/>
      <c r="G311" s="476"/>
    </row>
    <row r="312" spans="5:7">
      <c r="E312" s="484"/>
      <c r="F312" s="483"/>
      <c r="G312" s="476"/>
    </row>
    <row r="313" spans="5:7">
      <c r="E313" s="484"/>
      <c r="F313" s="483"/>
      <c r="G313" s="476"/>
    </row>
    <row r="314" spans="5:7">
      <c r="E314" s="484"/>
      <c r="F314" s="483"/>
      <c r="G314" s="476"/>
    </row>
    <row r="315" spans="5:7">
      <c r="E315" s="484"/>
      <c r="F315" s="483"/>
      <c r="G315" s="476"/>
    </row>
    <row r="316" spans="5:7">
      <c r="E316" s="484"/>
      <c r="F316" s="483"/>
      <c r="G316" s="476"/>
    </row>
    <row r="317" spans="5:7">
      <c r="E317" s="484"/>
      <c r="F317" s="483"/>
      <c r="G317" s="476"/>
    </row>
    <row r="318" spans="5:7">
      <c r="E318" s="484"/>
      <c r="F318" s="483"/>
      <c r="G318" s="476"/>
    </row>
    <row r="319" spans="5:7">
      <c r="E319" s="484"/>
      <c r="F319" s="483"/>
      <c r="G319" s="476"/>
    </row>
    <row r="320" spans="5:7">
      <c r="E320" s="484"/>
      <c r="F320" s="483"/>
      <c r="G320" s="476"/>
    </row>
    <row r="321" spans="5:7">
      <c r="E321" s="484"/>
      <c r="F321" s="483"/>
      <c r="G321" s="476"/>
    </row>
    <row r="322" spans="5:7">
      <c r="E322" s="484"/>
      <c r="F322" s="483"/>
      <c r="G322" s="476"/>
    </row>
    <row r="323" spans="5:7">
      <c r="E323" s="484"/>
      <c r="F323" s="483"/>
      <c r="G323" s="476"/>
    </row>
    <row r="324" spans="5:7">
      <c r="E324" s="484"/>
      <c r="F324" s="483"/>
      <c r="G324" s="476"/>
    </row>
    <row r="325" spans="5:7">
      <c r="E325" s="484"/>
      <c r="F325" s="483"/>
      <c r="G325" s="476"/>
    </row>
    <row r="326" spans="5:7">
      <c r="E326" s="484"/>
      <c r="F326" s="483"/>
      <c r="G326" s="476"/>
    </row>
    <row r="327" spans="5:7">
      <c r="E327" s="484"/>
      <c r="F327" s="483"/>
      <c r="G327" s="476"/>
    </row>
    <row r="328" spans="5:7">
      <c r="E328" s="484"/>
      <c r="F328" s="483"/>
      <c r="G328" s="476"/>
    </row>
    <row r="329" spans="5:7">
      <c r="E329" s="484"/>
      <c r="F329" s="483"/>
      <c r="G329" s="476"/>
    </row>
    <row r="330" spans="5:7">
      <c r="E330" s="484"/>
      <c r="F330" s="483"/>
      <c r="G330" s="476"/>
    </row>
    <row r="331" spans="5:7">
      <c r="E331" s="484"/>
      <c r="F331" s="483"/>
      <c r="G331" s="476"/>
    </row>
    <row r="332" spans="5:7">
      <c r="E332" s="484"/>
      <c r="F332" s="483"/>
      <c r="G332" s="476"/>
    </row>
    <row r="333" spans="5:7">
      <c r="E333" s="484"/>
      <c r="F333" s="483"/>
      <c r="G333" s="476"/>
    </row>
    <row r="334" spans="5:7">
      <c r="E334" s="484"/>
      <c r="F334" s="483"/>
      <c r="G334" s="476"/>
    </row>
    <row r="335" spans="5:7">
      <c r="E335" s="484"/>
      <c r="F335" s="483"/>
      <c r="G335" s="476"/>
    </row>
    <row r="336" spans="5:7">
      <c r="E336" s="484"/>
      <c r="F336" s="483"/>
      <c r="G336" s="476"/>
    </row>
    <row r="337" spans="5:7">
      <c r="E337" s="484"/>
      <c r="F337" s="483"/>
      <c r="G337" s="476"/>
    </row>
    <row r="338" spans="5:7">
      <c r="E338" s="484"/>
      <c r="F338" s="483"/>
      <c r="G338" s="476"/>
    </row>
    <row r="339" spans="5:7">
      <c r="E339" s="484"/>
      <c r="F339" s="483"/>
      <c r="G339" s="476"/>
    </row>
    <row r="340" spans="5:7">
      <c r="E340" s="484"/>
      <c r="F340" s="483"/>
      <c r="G340" s="476"/>
    </row>
    <row r="341" spans="5:7">
      <c r="E341" s="484"/>
      <c r="F341" s="483"/>
      <c r="G341" s="476"/>
    </row>
    <row r="342" spans="5:7">
      <c r="E342" s="484"/>
      <c r="F342" s="483"/>
      <c r="G342" s="476"/>
    </row>
    <row r="343" spans="5:7">
      <c r="E343" s="484"/>
      <c r="F343" s="483"/>
      <c r="G343" s="476"/>
    </row>
    <row r="344" spans="5:7">
      <c r="E344" s="484"/>
      <c r="F344" s="483"/>
      <c r="G344" s="476"/>
    </row>
    <row r="345" spans="5:7">
      <c r="E345" s="484"/>
      <c r="F345" s="483"/>
      <c r="G345" s="476"/>
    </row>
    <row r="346" spans="5:7">
      <c r="E346" s="484"/>
      <c r="F346" s="483"/>
      <c r="G346" s="476"/>
    </row>
    <row r="347" spans="5:7">
      <c r="E347" s="484"/>
      <c r="F347" s="483"/>
      <c r="G347" s="476"/>
    </row>
    <row r="348" spans="5:7">
      <c r="E348" s="484"/>
      <c r="F348" s="483"/>
      <c r="G348" s="476"/>
    </row>
    <row r="349" spans="5:7">
      <c r="E349" s="484"/>
      <c r="F349" s="483"/>
      <c r="G349" s="476"/>
    </row>
    <row r="350" spans="5:7">
      <c r="E350" s="484"/>
      <c r="F350" s="483"/>
      <c r="G350" s="476"/>
    </row>
    <row r="351" spans="5:7">
      <c r="E351" s="484"/>
      <c r="F351" s="483"/>
      <c r="G351" s="476"/>
    </row>
    <row r="352" spans="5:7">
      <c r="E352" s="484"/>
      <c r="F352" s="483"/>
      <c r="G352" s="476"/>
    </row>
    <row r="353" spans="5:7">
      <c r="E353" s="484"/>
      <c r="F353" s="483"/>
      <c r="G353" s="476"/>
    </row>
    <row r="354" spans="5:7">
      <c r="E354" s="484"/>
      <c r="F354" s="483"/>
      <c r="G354" s="476"/>
    </row>
    <row r="355" spans="5:7">
      <c r="E355" s="484"/>
      <c r="F355" s="483"/>
      <c r="G355" s="476"/>
    </row>
    <row r="356" spans="5:7">
      <c r="E356" s="484"/>
      <c r="F356" s="483"/>
      <c r="G356" s="476"/>
    </row>
    <row r="357" spans="5:7">
      <c r="E357" s="484"/>
      <c r="F357" s="483"/>
      <c r="G357" s="476"/>
    </row>
    <row r="358" spans="5:7">
      <c r="E358" s="484"/>
      <c r="F358" s="483"/>
      <c r="G358" s="476"/>
    </row>
    <row r="359" spans="5:7">
      <c r="E359" s="484"/>
      <c r="F359" s="483"/>
      <c r="G359" s="476"/>
    </row>
    <row r="360" spans="5:7">
      <c r="E360" s="484"/>
      <c r="F360" s="483"/>
      <c r="G360" s="476"/>
    </row>
    <row r="361" spans="5:7">
      <c r="E361" s="484"/>
      <c r="F361" s="483"/>
      <c r="G361" s="476"/>
    </row>
    <row r="362" spans="5:7">
      <c r="E362" s="484"/>
      <c r="F362" s="483"/>
      <c r="G362" s="476"/>
    </row>
    <row r="363" spans="5:7">
      <c r="E363" s="484"/>
      <c r="F363" s="483"/>
      <c r="G363" s="476"/>
    </row>
    <row r="364" spans="5:7">
      <c r="E364" s="484"/>
      <c r="F364" s="483"/>
      <c r="G364" s="476"/>
    </row>
    <row r="365" spans="5:7">
      <c r="E365" s="484"/>
      <c r="F365" s="483"/>
      <c r="G365" s="476"/>
    </row>
    <row r="366" spans="5:7">
      <c r="E366" s="484"/>
      <c r="F366" s="483"/>
      <c r="G366" s="476"/>
    </row>
    <row r="367" spans="5:7">
      <c r="E367" s="484"/>
      <c r="F367" s="483"/>
      <c r="G367" s="476"/>
    </row>
    <row r="368" spans="5:7">
      <c r="E368" s="484"/>
      <c r="F368" s="483"/>
      <c r="G368" s="476"/>
    </row>
    <row r="369" spans="5:7">
      <c r="E369" s="484"/>
      <c r="F369" s="483"/>
      <c r="G369" s="476"/>
    </row>
    <row r="370" spans="5:7">
      <c r="E370" s="484"/>
      <c r="F370" s="483"/>
      <c r="G370" s="476"/>
    </row>
    <row r="371" spans="5:7">
      <c r="E371" s="484"/>
      <c r="F371" s="483"/>
      <c r="G371" s="476"/>
    </row>
    <row r="372" spans="5:7">
      <c r="E372" s="484"/>
      <c r="F372" s="483"/>
      <c r="G372" s="476"/>
    </row>
    <row r="373" spans="5:7">
      <c r="E373" s="484"/>
      <c r="F373" s="483"/>
      <c r="G373" s="476"/>
    </row>
    <row r="374" spans="5:7">
      <c r="E374" s="484"/>
      <c r="F374" s="483"/>
      <c r="G374" s="476"/>
    </row>
    <row r="375" spans="5:7">
      <c r="E375" s="484"/>
      <c r="F375" s="483"/>
      <c r="G375" s="476"/>
    </row>
    <row r="376" spans="5:7">
      <c r="E376" s="484"/>
      <c r="F376" s="483"/>
      <c r="G376" s="476"/>
    </row>
    <row r="377" spans="5:7">
      <c r="E377" s="484"/>
      <c r="F377" s="483"/>
      <c r="G377" s="476"/>
    </row>
    <row r="378" spans="5:7">
      <c r="E378" s="484"/>
      <c r="F378" s="483"/>
      <c r="G378" s="476"/>
    </row>
    <row r="379" spans="5:7">
      <c r="E379" s="484"/>
      <c r="F379" s="483"/>
      <c r="G379" s="476"/>
    </row>
    <row r="380" spans="5:7">
      <c r="E380" s="484"/>
      <c r="F380" s="483"/>
      <c r="G380" s="476"/>
    </row>
    <row r="381" spans="5:7">
      <c r="F381" s="438"/>
      <c r="G381" s="238"/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2019</vt:lpstr>
      <vt:lpstr>Budget 2020</vt:lpstr>
      <vt:lpstr>20 Electors</vt:lpstr>
      <vt:lpstr>Budget 21</vt:lpstr>
      <vt:lpstr>Present 21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Kay_W</dc:creator>
  <cp:lastModifiedBy>Kay_W</cp:lastModifiedBy>
  <cp:lastPrinted>2020-11-10T19:53:03Z</cp:lastPrinted>
  <dcterms:created xsi:type="dcterms:W3CDTF">2018-10-12T17:59:59Z</dcterms:created>
  <dcterms:modified xsi:type="dcterms:W3CDTF">2020-11-25T19:53:52Z</dcterms:modified>
</cp:coreProperties>
</file>